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co.aguero\Documents\ONE Line\ITINERARIO\2020\"/>
    </mc:Choice>
  </mc:AlternateContent>
  <xr:revisionPtr revIDLastSave="0" documentId="8_{AFFBACB9-9C6E-4095-BA5E-66EB7C9DB66C}" xr6:coauthVersionLast="46" xr6:coauthVersionMax="46" xr10:uidLastSave="{00000000-0000-0000-0000-000000000000}"/>
  <bookViews>
    <workbookView xWindow="-120" yWindow="-120" windowWidth="29040" windowHeight="15840" tabRatio="267" xr2:uid="{00000000-000D-0000-FFFF-FFFF00000000}"/>
  </bookViews>
  <sheets>
    <sheet name="2021" sheetId="8" r:id="rId1"/>
    <sheet name="2020" sheetId="6" r:id="rId2"/>
    <sheet name="2019" sheetId="4" r:id="rId3"/>
    <sheet name="2018" sheetId="1" r:id="rId4"/>
    <sheet name="Hoja3" sheetId="9" state="hidden" r:id="rId5"/>
  </sheets>
  <definedNames>
    <definedName name="_xlnm._FilterDatabase" localSheetId="4" hidden="1">Hoja3!$A$1:$C$126</definedName>
    <definedName name="_xlnm.Print_Area" localSheetId="1">'2020'!$A$1:$AM$57</definedName>
    <definedName name="_xlnm.Print_Area" localSheetId="0">'2021'!$A$1:$A$52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" i="8" l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R43" i="8" s="1"/>
  <c r="P32" i="8"/>
  <c r="P33" i="8" s="1"/>
  <c r="P34" i="8" s="1"/>
  <c r="P35" i="8" s="1"/>
  <c r="P36" i="8" s="1"/>
  <c r="P37" i="8" s="1"/>
  <c r="P38" i="8" s="1"/>
  <c r="P39" i="8" s="1"/>
  <c r="P40" i="8" s="1"/>
  <c r="P41" i="8" s="1"/>
  <c r="P42" i="8" s="1"/>
  <c r="P43" i="8" s="1"/>
  <c r="R28" i="8"/>
  <c r="R27" i="8"/>
  <c r="R26" i="8"/>
  <c r="R9" i="8"/>
  <c r="R8" i="8"/>
  <c r="R7" i="8"/>
  <c r="Q28" i="8"/>
  <c r="Q27" i="8"/>
  <c r="Q26" i="8"/>
  <c r="Q9" i="8"/>
  <c r="Q8" i="8"/>
  <c r="Q7" i="8"/>
  <c r="P28" i="8"/>
  <c r="P27" i="8"/>
  <c r="P26" i="8"/>
  <c r="P11" i="8"/>
  <c r="P15" i="8" s="1"/>
  <c r="P16" i="8" s="1"/>
  <c r="P9" i="8"/>
  <c r="P8" i="8"/>
  <c r="P7" i="8"/>
  <c r="O15" i="8"/>
  <c r="O16" i="8" s="1"/>
  <c r="O9" i="8"/>
  <c r="O8" i="8"/>
  <c r="O7" i="8"/>
  <c r="N28" i="8"/>
  <c r="N27" i="8"/>
  <c r="N26" i="8"/>
  <c r="M9" i="8"/>
  <c r="M8" i="8"/>
  <c r="M7" i="8"/>
  <c r="O28" i="8"/>
  <c r="O27" i="8"/>
  <c r="O26" i="8"/>
  <c r="N9" i="8"/>
  <c r="N8" i="8"/>
  <c r="N7" i="8"/>
  <c r="Q32" i="8" l="1"/>
  <c r="Q33" i="8" s="1"/>
  <c r="Q34" i="8" s="1"/>
  <c r="Q35" i="8" s="1"/>
  <c r="Q36" i="8" s="1"/>
  <c r="Q37" i="8" s="1"/>
  <c r="Q38" i="8" s="1"/>
  <c r="Q39" i="8" s="1"/>
  <c r="Q40" i="8" s="1"/>
  <c r="Q41" i="8" s="1"/>
  <c r="Q42" i="8" s="1"/>
  <c r="Q43" i="8" s="1"/>
  <c r="Q11" i="8"/>
  <c r="P17" i="8"/>
  <c r="P18" i="8" s="1"/>
  <c r="P19" i="8"/>
  <c r="P20" i="8" s="1"/>
  <c r="P21" i="8" s="1"/>
  <c r="O17" i="8"/>
  <c r="O18" i="8" s="1"/>
  <c r="O19" i="8"/>
  <c r="O20" i="8" s="1"/>
  <c r="O21" i="8" s="1"/>
  <c r="H37" i="8"/>
  <c r="H38" i="8" s="1"/>
  <c r="H39" i="8" s="1"/>
  <c r="H40" i="8" s="1"/>
  <c r="H41" i="8" s="1"/>
  <c r="H42" i="8" s="1"/>
  <c r="H43" i="8" s="1"/>
  <c r="G37" i="8"/>
  <c r="G38" i="8" s="1"/>
  <c r="G39" i="8" s="1"/>
  <c r="G40" i="8" s="1"/>
  <c r="G41" i="8" s="1"/>
  <c r="G42" i="8" s="1"/>
  <c r="G43" i="8" s="1"/>
  <c r="F36" i="8"/>
  <c r="F37" i="8" s="1"/>
  <c r="F38" i="8" s="1"/>
  <c r="F39" i="8" s="1"/>
  <c r="F40" i="8" s="1"/>
  <c r="F41" i="8" s="1"/>
  <c r="F42" i="8" s="1"/>
  <c r="F43" i="8" s="1"/>
  <c r="F28" i="8"/>
  <c r="F27" i="8"/>
  <c r="F26" i="8"/>
  <c r="B28" i="8"/>
  <c r="C28" i="8"/>
  <c r="D28" i="8"/>
  <c r="E28" i="8"/>
  <c r="G28" i="8"/>
  <c r="H28" i="8"/>
  <c r="J28" i="8"/>
  <c r="K28" i="8"/>
  <c r="L28" i="8"/>
  <c r="M28" i="8"/>
  <c r="B9" i="8"/>
  <c r="M27" i="8"/>
  <c r="M26" i="8"/>
  <c r="L9" i="8"/>
  <c r="L8" i="8"/>
  <c r="L7" i="8"/>
  <c r="L27" i="8"/>
  <c r="L26" i="8"/>
  <c r="K9" i="8"/>
  <c r="K8" i="8"/>
  <c r="K7" i="8"/>
  <c r="K27" i="8"/>
  <c r="K26" i="8"/>
  <c r="J9" i="8"/>
  <c r="J8" i="8"/>
  <c r="J7" i="8"/>
  <c r="J27" i="8"/>
  <c r="J26" i="8"/>
  <c r="I9" i="8"/>
  <c r="I8" i="8"/>
  <c r="I7" i="8"/>
  <c r="H27" i="8"/>
  <c r="H26" i="8"/>
  <c r="H9" i="8"/>
  <c r="H8" i="8"/>
  <c r="H7" i="8"/>
  <c r="G27" i="8"/>
  <c r="G26" i="8"/>
  <c r="G9" i="8"/>
  <c r="G8" i="8"/>
  <c r="G7" i="8"/>
  <c r="E27" i="8"/>
  <c r="D27" i="8"/>
  <c r="C27" i="8"/>
  <c r="E26" i="8"/>
  <c r="D26" i="8"/>
  <c r="C26" i="8"/>
  <c r="F9" i="8"/>
  <c r="E9" i="8"/>
  <c r="D9" i="8"/>
  <c r="C9" i="8"/>
  <c r="F8" i="8"/>
  <c r="E8" i="8"/>
  <c r="D8" i="8"/>
  <c r="C8" i="8"/>
  <c r="F7" i="8"/>
  <c r="E7" i="8"/>
  <c r="D7" i="8"/>
  <c r="C7" i="8"/>
  <c r="B27" i="8"/>
  <c r="B26" i="8"/>
  <c r="B8" i="8"/>
  <c r="B7" i="8"/>
  <c r="D38" i="8"/>
  <c r="D39" i="8" s="1"/>
  <c r="D40" i="8" s="1"/>
  <c r="D41" i="8" s="1"/>
  <c r="D42" i="8" s="1"/>
  <c r="D43" i="8" s="1"/>
  <c r="E37" i="8"/>
  <c r="E38" i="8" s="1"/>
  <c r="E39" i="8" s="1"/>
  <c r="E40" i="8" s="1"/>
  <c r="E41" i="8" s="1"/>
  <c r="E42" i="8" s="1"/>
  <c r="E43" i="8" s="1"/>
  <c r="C36" i="8"/>
  <c r="C37" i="8" s="1"/>
  <c r="C38" i="8" s="1"/>
  <c r="C39" i="8" s="1"/>
  <c r="C40" i="8" s="1"/>
  <c r="C41" i="8" s="1"/>
  <c r="C42" i="8" s="1"/>
  <c r="C43" i="8" s="1"/>
  <c r="C25" i="8"/>
  <c r="D25" i="8" s="1"/>
  <c r="E25" i="8" s="1"/>
  <c r="F25" i="8" s="1"/>
  <c r="G25" i="8" s="1"/>
  <c r="H25" i="8" s="1"/>
  <c r="I25" i="8" s="1"/>
  <c r="J25" i="8" s="1"/>
  <c r="K25" i="8" s="1"/>
  <c r="L25" i="8" s="1"/>
  <c r="M25" i="8" s="1"/>
  <c r="N25" i="8" s="1"/>
  <c r="O25" i="8" s="1"/>
  <c r="P25" i="8" s="1"/>
  <c r="Q25" i="8" s="1"/>
  <c r="R25" i="8" s="1"/>
  <c r="C15" i="8"/>
  <c r="C17" i="8" s="1"/>
  <c r="C18" i="8" s="1"/>
  <c r="C16" i="8" s="1"/>
  <c r="C19" i="8" s="1"/>
  <c r="C20" i="8" s="1"/>
  <c r="C21" i="8" s="1"/>
  <c r="C6" i="8"/>
  <c r="D6" i="8" s="1"/>
  <c r="E6" i="8" s="1"/>
  <c r="F6" i="8" s="1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Q15" i="8" l="1"/>
  <c r="Q16" i="8" s="1"/>
  <c r="R11" i="8"/>
  <c r="R15" i="8" s="1"/>
  <c r="R16" i="8" s="1"/>
  <c r="J36" i="8"/>
  <c r="J37" i="8" s="1"/>
  <c r="J38" i="8" s="1"/>
  <c r="J39" i="8" s="1"/>
  <c r="J40" i="8" s="1"/>
  <c r="J41" i="8" s="1"/>
  <c r="J42" i="8" s="1"/>
  <c r="J43" i="8" s="1"/>
  <c r="BE20" i="6"/>
  <c r="BE18" i="6" s="1"/>
  <c r="BE21" i="6" s="1"/>
  <c r="BE22" i="6" s="1"/>
  <c r="BE23" i="6" s="1"/>
  <c r="BK19" i="6"/>
  <c r="BK20" i="6" s="1"/>
  <c r="BK18" i="6" s="1"/>
  <c r="BK21" i="6" s="1"/>
  <c r="BK22" i="6" s="1"/>
  <c r="BK23" i="6" s="1"/>
  <c r="BJ19" i="6"/>
  <c r="BJ20" i="6" s="1"/>
  <c r="BJ18" i="6" s="1"/>
  <c r="BJ21" i="6" s="1"/>
  <c r="BJ22" i="6" s="1"/>
  <c r="BJ23" i="6" s="1"/>
  <c r="BH19" i="6"/>
  <c r="BH20" i="6" s="1"/>
  <c r="BH18" i="6" s="1"/>
  <c r="BH21" i="6" s="1"/>
  <c r="BH22" i="6" s="1"/>
  <c r="BH23" i="6" s="1"/>
  <c r="BG19" i="6"/>
  <c r="BG20" i="6" s="1"/>
  <c r="BG18" i="6" s="1"/>
  <c r="BG21" i="6" s="1"/>
  <c r="BG22" i="6" s="1"/>
  <c r="BG23" i="6" s="1"/>
  <c r="BF19" i="6"/>
  <c r="BF20" i="6" s="1"/>
  <c r="BF18" i="6" s="1"/>
  <c r="BF21" i="6" s="1"/>
  <c r="BF22" i="6" s="1"/>
  <c r="BF23" i="6" s="1"/>
  <c r="BE19" i="6"/>
  <c r="BD19" i="6"/>
  <c r="BD20" i="6" s="1"/>
  <c r="BD18" i="6" s="1"/>
  <c r="BD21" i="6" s="1"/>
  <c r="BL18" i="6"/>
  <c r="BL19" i="6"/>
  <c r="BL20" i="6"/>
  <c r="BL21" i="6"/>
  <c r="BL22" i="6"/>
  <c r="BL23" i="6"/>
  <c r="BE17" i="6"/>
  <c r="R17" i="8" l="1"/>
  <c r="R18" i="8" s="1"/>
  <c r="R19" i="8"/>
  <c r="R20" i="8" s="1"/>
  <c r="R21" i="8" s="1"/>
  <c r="Q19" i="8"/>
  <c r="Q20" i="8" s="1"/>
  <c r="Q21" i="8" s="1"/>
  <c r="Q17" i="8"/>
  <c r="Q18" i="8" s="1"/>
  <c r="K36" i="8"/>
  <c r="K37" i="8" s="1"/>
  <c r="K38" i="8" s="1"/>
  <c r="K39" i="8" s="1"/>
  <c r="K40" i="8" s="1"/>
  <c r="K41" i="8" s="1"/>
  <c r="K42" i="8" s="1"/>
  <c r="K43" i="8" s="1"/>
  <c r="C11" i="8"/>
  <c r="D11" i="8" s="1"/>
  <c r="BL12" i="6"/>
  <c r="BL13" i="6" s="1"/>
  <c r="BL15" i="6" s="1"/>
  <c r="BL17" i="6" s="1"/>
  <c r="BK12" i="6"/>
  <c r="BK13" i="6" s="1"/>
  <c r="BK15" i="6" s="1"/>
  <c r="BK17" i="6" s="1"/>
  <c r="BJ29" i="6"/>
  <c r="BK29" i="6" s="1"/>
  <c r="BL29" i="6" s="1"/>
  <c r="BJ12" i="6"/>
  <c r="BJ13" i="6" s="1"/>
  <c r="BJ15" i="6" s="1"/>
  <c r="BJ17" i="6" s="1"/>
  <c r="BI29" i="6"/>
  <c r="BI12" i="6"/>
  <c r="BI17" i="6" s="1"/>
  <c r="BI19" i="6" s="1"/>
  <c r="BI20" i="6" s="1"/>
  <c r="BI18" i="6" s="1"/>
  <c r="BI21" i="6" s="1"/>
  <c r="BI22" i="6" s="1"/>
  <c r="BI23" i="6" s="1"/>
  <c r="BI7" i="6"/>
  <c r="BJ7" i="6" s="1"/>
  <c r="BK7" i="6" s="1"/>
  <c r="BL7" i="6" s="1"/>
  <c r="BH12" i="6"/>
  <c r="BH13" i="6" s="1"/>
  <c r="BH15" i="6" s="1"/>
  <c r="BH17" i="6" s="1"/>
  <c r="BG29" i="6"/>
  <c r="BG12" i="6"/>
  <c r="BG13" i="6" s="1"/>
  <c r="BG15" i="6" s="1"/>
  <c r="BG17" i="6" s="1"/>
  <c r="BG7" i="6"/>
  <c r="BF37" i="6"/>
  <c r="BF38" i="6" s="1"/>
  <c r="BF39" i="6" s="1"/>
  <c r="BF41" i="6" s="1"/>
  <c r="BF42" i="6" s="1"/>
  <c r="BF43" i="6" s="1"/>
  <c r="BF44" i="6" s="1"/>
  <c r="BF45" i="6" s="1"/>
  <c r="BF46" i="6" s="1"/>
  <c r="BF47" i="6" s="1"/>
  <c r="BF29" i="6"/>
  <c r="BF13" i="6"/>
  <c r="BF15" i="6" s="1"/>
  <c r="BF17" i="6" s="1"/>
  <c r="BF12" i="6"/>
  <c r="BF7" i="6"/>
  <c r="N32" i="8" l="1"/>
  <c r="N33" i="8" s="1"/>
  <c r="N34" i="8" s="1"/>
  <c r="N35" i="8" s="1"/>
  <c r="N36" i="8" s="1"/>
  <c r="N37" i="8" s="1"/>
  <c r="N38" i="8" s="1"/>
  <c r="N39" i="8" s="1"/>
  <c r="N40" i="8" s="1"/>
  <c r="N41" i="8" s="1"/>
  <c r="N42" i="8" s="1"/>
  <c r="N43" i="8" s="1"/>
  <c r="L36" i="8"/>
  <c r="L37" i="8" s="1"/>
  <c r="L38" i="8" s="1"/>
  <c r="L39" i="8" s="1"/>
  <c r="L40" i="8" s="1"/>
  <c r="L41" i="8" s="1"/>
  <c r="L42" i="8" s="1"/>
  <c r="L43" i="8" s="1"/>
  <c r="D17" i="8"/>
  <c r="D18" i="8" s="1"/>
  <c r="D16" i="8" s="1"/>
  <c r="D19" i="8" s="1"/>
  <c r="D20" i="8" s="1"/>
  <c r="D21" i="8" s="1"/>
  <c r="BB34" i="6"/>
  <c r="BC34" i="6" s="1"/>
  <c r="BA34" i="6"/>
  <c r="AX29" i="6"/>
  <c r="AY29" i="6" s="1"/>
  <c r="AZ29" i="6" s="1"/>
  <c r="BA29" i="6" s="1"/>
  <c r="BB29" i="6" s="1"/>
  <c r="BC29" i="6" s="1"/>
  <c r="BD29" i="6" s="1"/>
  <c r="BE29" i="6" s="1"/>
  <c r="AZ12" i="6"/>
  <c r="BA12" i="6" s="1"/>
  <c r="BB12" i="6" s="1"/>
  <c r="BC12" i="6" s="1"/>
  <c r="AY41" i="6"/>
  <c r="M32" i="8" l="1"/>
  <c r="M33" i="8" s="1"/>
  <c r="M34" i="8" s="1"/>
  <c r="M35" i="8" s="1"/>
  <c r="M36" i="8" s="1"/>
  <c r="M37" i="8" s="1"/>
  <c r="M38" i="8" s="1"/>
  <c r="M39" i="8" s="1"/>
  <c r="M40" i="8" s="1"/>
  <c r="M41" i="8" s="1"/>
  <c r="M42" i="8" s="1"/>
  <c r="M43" i="8" s="1"/>
  <c r="O32" i="8"/>
  <c r="O33" i="8" s="1"/>
  <c r="O34" i="8" s="1"/>
  <c r="O35" i="8" s="1"/>
  <c r="O36" i="8" s="1"/>
  <c r="O37" i="8" s="1"/>
  <c r="O38" i="8" s="1"/>
  <c r="O39" i="8" s="1"/>
  <c r="O40" i="8" s="1"/>
  <c r="O41" i="8" s="1"/>
  <c r="O42" i="8" s="1"/>
  <c r="O43" i="8" s="1"/>
  <c r="E12" i="8"/>
  <c r="E14" i="8" s="1"/>
  <c r="E15" i="8" s="1"/>
  <c r="E17" i="8" s="1"/>
  <c r="E18" i="8" s="1"/>
  <c r="E16" i="8" s="1"/>
  <c r="E19" i="8" s="1"/>
  <c r="E20" i="8" s="1"/>
  <c r="E21" i="8" s="1"/>
  <c r="BG41" i="6"/>
  <c r="BG42" i="6" s="1"/>
  <c r="BG43" i="6" s="1"/>
  <c r="BG44" i="6" s="1"/>
  <c r="BG45" i="6" s="1"/>
  <c r="BG46" i="6" s="1"/>
  <c r="BG47" i="6" s="1"/>
  <c r="BD34" i="6"/>
  <c r="BC35" i="6"/>
  <c r="BC36" i="6" s="1"/>
  <c r="BC37" i="6" s="1"/>
  <c r="BC38" i="6" s="1"/>
  <c r="BC39" i="6" s="1"/>
  <c r="BC41" i="6" s="1"/>
  <c r="BC42" i="6" s="1"/>
  <c r="BC43" i="6" s="1"/>
  <c r="BC44" i="6" s="1"/>
  <c r="BC45" i="6" s="1"/>
  <c r="BC46" i="6" s="1"/>
  <c r="BC47" i="6" s="1"/>
  <c r="BC13" i="6"/>
  <c r="BC15" i="6" s="1"/>
  <c r="BC17" i="6" s="1"/>
  <c r="BC18" i="6" s="1"/>
  <c r="BC19" i="6" s="1"/>
  <c r="BC20" i="6" s="1"/>
  <c r="BC21" i="6"/>
  <c r="BC22" i="6" s="1"/>
  <c r="BC23" i="6" s="1"/>
  <c r="F16" i="8" l="1"/>
  <c r="F19" i="8" s="1"/>
  <c r="F20" i="8" s="1"/>
  <c r="F21" i="8" s="1"/>
  <c r="BH35" i="6"/>
  <c r="BH39" i="6" s="1"/>
  <c r="BH41" i="6" s="1"/>
  <c r="BH42" i="6" s="1"/>
  <c r="BH43" i="6" s="1"/>
  <c r="BH44" i="6" s="1"/>
  <c r="BH45" i="6" s="1"/>
  <c r="BH46" i="6" s="1"/>
  <c r="BH47" i="6" s="1"/>
  <c r="BE37" i="6"/>
  <c r="BE38" i="6" s="1"/>
  <c r="BE39" i="6" s="1"/>
  <c r="BE41" i="6" s="1"/>
  <c r="BE42" i="6" s="1"/>
  <c r="BE43" i="6" s="1"/>
  <c r="BE44" i="6" s="1"/>
  <c r="BE45" i="6" s="1"/>
  <c r="BE46" i="6" s="1"/>
  <c r="BE47" i="6" s="1"/>
  <c r="BD35" i="6"/>
  <c r="BD36" i="6" s="1"/>
  <c r="BD37" i="6" s="1"/>
  <c r="BD38" i="6" s="1"/>
  <c r="BD39" i="6" s="1"/>
  <c r="BD41" i="6" s="1"/>
  <c r="BD42" i="6" s="1"/>
  <c r="BD43" i="6" s="1"/>
  <c r="BD44" i="6" s="1"/>
  <c r="BD45" i="6" s="1"/>
  <c r="BD46" i="6" s="1"/>
  <c r="BD47" i="6" s="1"/>
  <c r="BE12" i="6"/>
  <c r="BE13" i="6" s="1"/>
  <c r="BE15" i="6" s="1"/>
  <c r="F17" i="8" l="1"/>
  <c r="F18" i="8" s="1"/>
  <c r="G15" i="8"/>
  <c r="G16" i="8" s="1"/>
  <c r="BI38" i="6"/>
  <c r="BI39" i="6" s="1"/>
  <c r="BI41" i="6" s="1"/>
  <c r="BI42" i="6" s="1"/>
  <c r="BI43" i="6" s="1"/>
  <c r="BI44" i="6" s="1"/>
  <c r="BI45" i="6" s="1"/>
  <c r="BI46" i="6" s="1"/>
  <c r="BI47" i="6" s="1"/>
  <c r="BD22" i="6"/>
  <c r="BD23" i="6" s="1"/>
  <c r="H12" i="8" l="1"/>
  <c r="H14" i="8" s="1"/>
  <c r="H15" i="8" s="1"/>
  <c r="H16" i="8" s="1"/>
  <c r="G19" i="8"/>
  <c r="G20" i="8" s="1"/>
  <c r="G21" i="8" s="1"/>
  <c r="G17" i="8"/>
  <c r="G18" i="8" s="1"/>
  <c r="BJ42" i="6"/>
  <c r="BJ43" i="6" s="1"/>
  <c r="BJ44" i="6" s="1"/>
  <c r="BJ45" i="6" s="1"/>
  <c r="BJ46" i="6" s="1"/>
  <c r="BJ47" i="6" s="1"/>
  <c r="AW14" i="6"/>
  <c r="I15" i="8" l="1"/>
  <c r="I16" i="8" s="1"/>
  <c r="J11" i="8"/>
  <c r="H17" i="8"/>
  <c r="H18" i="8" s="1"/>
  <c r="H19" i="8"/>
  <c r="H20" i="8" s="1"/>
  <c r="H21" i="8" s="1"/>
  <c r="BL39" i="6"/>
  <c r="BL41" i="6" s="1"/>
  <c r="BL42" i="6" s="1"/>
  <c r="BL43" i="6" s="1"/>
  <c r="BL44" i="6" s="1"/>
  <c r="BL45" i="6" s="1"/>
  <c r="BL46" i="6" s="1"/>
  <c r="BL47" i="6" s="1"/>
  <c r="BK41" i="6"/>
  <c r="BK42" i="6" s="1"/>
  <c r="BK43" i="6" s="1"/>
  <c r="BK44" i="6" s="1"/>
  <c r="BK45" i="6" s="1"/>
  <c r="BK46" i="6" s="1"/>
  <c r="BK47" i="6" s="1"/>
  <c r="AX39" i="6"/>
  <c r="J12" i="8" l="1"/>
  <c r="J14" i="8" s="1"/>
  <c r="J15" i="8" s="1"/>
  <c r="J16" i="8" s="1"/>
  <c r="K11" i="8"/>
  <c r="I19" i="8"/>
  <c r="I20" i="8" s="1"/>
  <c r="I21" i="8" s="1"/>
  <c r="I17" i="8"/>
  <c r="I18" i="8" s="1"/>
  <c r="BB35" i="6"/>
  <c r="BB36" i="6" s="1"/>
  <c r="BB37" i="6" s="1"/>
  <c r="BB38" i="6" s="1"/>
  <c r="BB39" i="6" s="1"/>
  <c r="BB41" i="6" s="1"/>
  <c r="BB42" i="6" s="1"/>
  <c r="BB43" i="6" s="1"/>
  <c r="BB44" i="6" s="1"/>
  <c r="BB45" i="6" s="1"/>
  <c r="BB46" i="6" s="1"/>
  <c r="BB47" i="6" s="1"/>
  <c r="BB13" i="6"/>
  <c r="BB15" i="6" s="1"/>
  <c r="BB17" i="6" s="1"/>
  <c r="BB18" i="6" s="1"/>
  <c r="BA35" i="6"/>
  <c r="BA36" i="6" s="1"/>
  <c r="BA37" i="6" s="1"/>
  <c r="BA38" i="6" s="1"/>
  <c r="BA39" i="6" s="1"/>
  <c r="BA41" i="6" s="1"/>
  <c r="BA42" i="6" s="1"/>
  <c r="BA43" i="6" s="1"/>
  <c r="BA44" i="6" s="1"/>
  <c r="BA45" i="6" s="1"/>
  <c r="BA46" i="6" s="1"/>
  <c r="BA47" i="6" s="1"/>
  <c r="BA13" i="6"/>
  <c r="BA15" i="6" s="1"/>
  <c r="BA17" i="6" s="1"/>
  <c r="BA18" i="6" s="1"/>
  <c r="AZ35" i="6"/>
  <c r="AZ36" i="6" s="1"/>
  <c r="AZ37" i="6" s="1"/>
  <c r="AZ38" i="6" s="1"/>
  <c r="AZ39" i="6" s="1"/>
  <c r="AZ41" i="6" s="1"/>
  <c r="AZ42" i="6" s="1"/>
  <c r="AZ43" i="6" s="1"/>
  <c r="AZ44" i="6" s="1"/>
  <c r="AZ45" i="6" s="1"/>
  <c r="AZ46" i="6" s="1"/>
  <c r="AZ47" i="6" s="1"/>
  <c r="AZ13" i="6"/>
  <c r="AZ15" i="6" s="1"/>
  <c r="AZ17" i="6" s="1"/>
  <c r="AZ18" i="6" s="1"/>
  <c r="AY42" i="6"/>
  <c r="AY43" i="6" s="1"/>
  <c r="AY44" i="6" s="1"/>
  <c r="AY45" i="6" s="1"/>
  <c r="AY46" i="6" s="1"/>
  <c r="AY47" i="6" s="1"/>
  <c r="AY13" i="6"/>
  <c r="AY15" i="6" s="1"/>
  <c r="AY17" i="6" s="1"/>
  <c r="AY18" i="6" s="1"/>
  <c r="K14" i="8" l="1"/>
  <c r="K15" i="8" s="1"/>
  <c r="K16" i="8" s="1"/>
  <c r="L11" i="8"/>
  <c r="M11" i="8" s="1"/>
  <c r="J17" i="8"/>
  <c r="J18" i="8" s="1"/>
  <c r="J19" i="8"/>
  <c r="J20" i="8" s="1"/>
  <c r="J21" i="8" s="1"/>
  <c r="BB19" i="6"/>
  <c r="BB20" i="6" s="1"/>
  <c r="BB21" i="6"/>
  <c r="BB22" i="6" s="1"/>
  <c r="BB23" i="6" s="1"/>
  <c r="BA21" i="6"/>
  <c r="BA22" i="6" s="1"/>
  <c r="BA23" i="6" s="1"/>
  <c r="BA19" i="6"/>
  <c r="BA20" i="6" s="1"/>
  <c r="AZ19" i="6"/>
  <c r="AZ20" i="6" s="1"/>
  <c r="AZ21" i="6"/>
  <c r="AZ22" i="6" s="1"/>
  <c r="AZ23" i="6" s="1"/>
  <c r="AY19" i="6"/>
  <c r="AY20" i="6" s="1"/>
  <c r="AY21" i="6"/>
  <c r="AY22" i="6" s="1"/>
  <c r="AY23" i="6" s="1"/>
  <c r="AR19" i="6"/>
  <c r="AR18" i="6" s="1"/>
  <c r="M15" i="8" l="1"/>
  <c r="M16" i="8" s="1"/>
  <c r="N11" i="8"/>
  <c r="N15" i="8" s="1"/>
  <c r="N16" i="8" s="1"/>
  <c r="L15" i="8"/>
  <c r="L16" i="8" s="1"/>
  <c r="L17" i="8" s="1"/>
  <c r="L18" i="8" s="1"/>
  <c r="K17" i="8"/>
  <c r="K18" i="8" s="1"/>
  <c r="K19" i="8"/>
  <c r="K20" i="8" s="1"/>
  <c r="K21" i="8" s="1"/>
  <c r="AS22" i="6"/>
  <c r="AS23" i="6" s="1"/>
  <c r="AS35" i="6"/>
  <c r="AU35" i="6"/>
  <c r="AU41" i="6" s="1"/>
  <c r="AU42" i="6" s="1"/>
  <c r="AU43" i="6" s="1"/>
  <c r="AU44" i="6" s="1"/>
  <c r="AU45" i="6" s="1"/>
  <c r="AU46" i="6" s="1"/>
  <c r="AU47" i="6" s="1"/>
  <c r="AV41" i="6"/>
  <c r="AV42" i="6" s="1"/>
  <c r="AV43" i="6" s="1"/>
  <c r="AV44" i="6" s="1"/>
  <c r="AV45" i="6" s="1"/>
  <c r="AV46" i="6" s="1"/>
  <c r="AV47" i="6" s="1"/>
  <c r="AT39" i="6"/>
  <c r="AT41" i="6" s="1"/>
  <c r="AT42" i="6" s="1"/>
  <c r="AT43" i="6" s="1"/>
  <c r="AT44" i="6" s="1"/>
  <c r="AT45" i="6" s="1"/>
  <c r="AT46" i="6" s="1"/>
  <c r="AT47" i="6" s="1"/>
  <c r="AX41" i="6"/>
  <c r="AX42" i="6" s="1"/>
  <c r="AX43" i="6" s="1"/>
  <c r="AX44" i="6" s="1"/>
  <c r="AX45" i="6" s="1"/>
  <c r="AX46" i="6" s="1"/>
  <c r="AX47" i="6" s="1"/>
  <c r="AS38" i="6"/>
  <c r="AS39" i="6" s="1"/>
  <c r="AS41" i="6" s="1"/>
  <c r="AS42" i="6" s="1"/>
  <c r="AS43" i="6" s="1"/>
  <c r="AS44" i="6" s="1"/>
  <c r="AS45" i="6" s="1"/>
  <c r="AS46" i="6" s="1"/>
  <c r="AS47" i="6" s="1"/>
  <c r="AW17" i="6"/>
  <c r="AW18" i="6" s="1"/>
  <c r="AW21" i="6" s="1"/>
  <c r="AW22" i="6" s="1"/>
  <c r="AW23" i="6" s="1"/>
  <c r="AV17" i="6"/>
  <c r="AV18" i="6" s="1"/>
  <c r="AV19" i="6" s="1"/>
  <c r="AV20" i="6" s="1"/>
  <c r="AU19" i="6"/>
  <c r="AU20" i="6" s="1"/>
  <c r="L19" i="8" l="1"/>
  <c r="L20" i="8" s="1"/>
  <c r="L21" i="8" s="1"/>
  <c r="M17" i="8"/>
  <c r="M18" i="8" s="1"/>
  <c r="M19" i="8"/>
  <c r="M20" i="8" s="1"/>
  <c r="M21" i="8" s="1"/>
  <c r="N17" i="8"/>
  <c r="N18" i="8" s="1"/>
  <c r="N19" i="8"/>
  <c r="N20" i="8" s="1"/>
  <c r="N21" i="8" s="1"/>
  <c r="AV21" i="6"/>
  <c r="AV22" i="6" s="1"/>
  <c r="AV23" i="6" s="1"/>
  <c r="AW19" i="6"/>
  <c r="AW20" i="6" s="1"/>
  <c r="AU21" i="6"/>
  <c r="AU22" i="6" s="1"/>
  <c r="AU23" i="6" s="1"/>
  <c r="AT17" i="6"/>
  <c r="AR39" i="6"/>
  <c r="AR41" i="6" s="1"/>
  <c r="AR42" i="6" s="1"/>
  <c r="AR43" i="6" s="1"/>
  <c r="AR44" i="6" s="1"/>
  <c r="AR45" i="6" s="1"/>
  <c r="AR46" i="6" s="1"/>
  <c r="AR47" i="6" s="1"/>
  <c r="AR17" i="6"/>
  <c r="AT21" i="6" l="1"/>
  <c r="AT22" i="6" s="1"/>
  <c r="AT23" i="6" s="1"/>
  <c r="AR21" i="6"/>
  <c r="AR22" i="6" s="1"/>
  <c r="AR23" i="6" s="1"/>
  <c r="AQ17" i="6"/>
  <c r="AQ18" i="6" s="1"/>
  <c r="AQ19" i="6" s="1"/>
  <c r="AQ20" i="6" s="1"/>
  <c r="AQ21" i="6" s="1"/>
  <c r="AQ22" i="6" s="1"/>
  <c r="AQ23" i="6" s="1"/>
  <c r="AN14" i="6"/>
  <c r="AQ35" i="6"/>
  <c r="AQ38" i="6" s="1"/>
  <c r="AQ39" i="6" s="1"/>
  <c r="AQ41" i="6" s="1"/>
  <c r="AQ42" i="6" s="1"/>
  <c r="AQ43" i="6" s="1"/>
  <c r="AQ44" i="6" s="1"/>
  <c r="AQ45" i="6" s="1"/>
  <c r="AQ46" i="6" s="1"/>
  <c r="AQ47" i="6" s="1"/>
  <c r="AP13" i="6" l="1"/>
  <c r="AP15" i="6" s="1"/>
  <c r="AP17" i="6" s="1"/>
  <c r="AP18" i="6" s="1"/>
  <c r="AP19" i="6" s="1"/>
  <c r="AP20" i="6" s="1"/>
  <c r="AP21" i="6" s="1"/>
  <c r="AP22" i="6" s="1"/>
  <c r="AP23" i="6" s="1"/>
  <c r="AO14" i="6"/>
  <c r="AO15" i="6" s="1"/>
  <c r="AO17" i="6" s="1"/>
  <c r="AO18" i="6" s="1"/>
  <c r="AO19" i="6" s="1"/>
  <c r="AO20" i="6" s="1"/>
  <c r="AO21" i="6" s="1"/>
  <c r="AO22" i="6" s="1"/>
  <c r="AO23" i="6" s="1"/>
  <c r="AN18" i="6"/>
  <c r="AN19" i="6" s="1"/>
  <c r="AN20" i="6" s="1"/>
  <c r="AN21" i="6" s="1"/>
  <c r="AN22" i="6" s="1"/>
  <c r="AN23" i="6" s="1"/>
  <c r="AM14" i="6" l="1"/>
  <c r="AM15" i="6" s="1"/>
  <c r="AM17" i="6" s="1"/>
  <c r="AM18" i="6" s="1"/>
  <c r="AM19" i="6" s="1"/>
  <c r="AM20" i="6" s="1"/>
  <c r="AM21" i="6" s="1"/>
  <c r="AM22" i="6" s="1"/>
  <c r="AM23" i="6" s="1"/>
  <c r="AK14" i="6"/>
  <c r="AK15" i="6" s="1"/>
  <c r="AK17" i="6" s="1"/>
  <c r="AK18" i="6" s="1"/>
  <c r="AK19" i="6" s="1"/>
  <c r="AK20" i="6" s="1"/>
  <c r="AK21" i="6" s="1"/>
  <c r="AK22" i="6" s="1"/>
  <c r="AK23" i="6" s="1"/>
  <c r="AJ14" i="6"/>
  <c r="AJ15" i="6" s="1"/>
  <c r="AJ17" i="6" s="1"/>
  <c r="AJ18" i="6" s="1"/>
  <c r="AJ19" i="6" s="1"/>
  <c r="AJ20" i="6" s="1"/>
  <c r="AJ21" i="6" s="1"/>
  <c r="AJ22" i="6" s="1"/>
  <c r="AJ23" i="6" s="1"/>
  <c r="AH14" i="6"/>
  <c r="AH15" i="6" s="1"/>
  <c r="AH17" i="6" s="1"/>
  <c r="AH18" i="6" s="1"/>
  <c r="AH19" i="6" s="1"/>
  <c r="AH20" i="6" s="1"/>
  <c r="AH21" i="6" s="1"/>
  <c r="AH22" i="6" s="1"/>
  <c r="AH23" i="6" s="1"/>
  <c r="AG17" i="6"/>
  <c r="AG18" i="6" s="1"/>
  <c r="AG19" i="6" s="1"/>
  <c r="AG20" i="6" s="1"/>
  <c r="AG21" i="6" s="1"/>
  <c r="AG22" i="6" s="1"/>
  <c r="AG23" i="6" s="1"/>
  <c r="V46" i="6" l="1"/>
  <c r="AG38" i="6"/>
  <c r="AG39" i="6" s="1"/>
  <c r="AG41" i="6" s="1"/>
  <c r="AG42" i="6" s="1"/>
  <c r="AG43" i="6" s="1"/>
  <c r="AG44" i="6" s="1"/>
  <c r="AG45" i="6" s="1"/>
  <c r="AG46" i="6" s="1"/>
  <c r="AG47" i="6" s="1"/>
  <c r="AD34" i="6"/>
  <c r="AI35" i="6" l="1"/>
  <c r="AI36" i="6" s="1"/>
  <c r="AI37" i="6" s="1"/>
  <c r="AI38" i="6" s="1"/>
  <c r="AI39" i="6" s="1"/>
  <c r="AI41" i="6" l="1"/>
  <c r="AI42" i="6" s="1"/>
  <c r="AI43" i="6" s="1"/>
  <c r="AI44" i="6" s="1"/>
  <c r="AI45" i="6" s="1"/>
  <c r="AI46" i="6" s="1"/>
  <c r="AI47" i="6" s="1"/>
  <c r="AJ38" i="6"/>
  <c r="AJ39" i="6" s="1"/>
  <c r="AJ41" i="6" l="1"/>
  <c r="AJ42" i="6" s="1"/>
  <c r="AJ43" i="6" s="1"/>
  <c r="AJ44" i="6" s="1"/>
  <c r="AJ45" i="6" s="1"/>
  <c r="AJ46" i="6" s="1"/>
  <c r="AJ47" i="6" s="1"/>
  <c r="AE17" i="6"/>
  <c r="AE18" i="6" s="1"/>
  <c r="AE19" i="6" s="1"/>
  <c r="AE20" i="6" s="1"/>
  <c r="AE21" i="6" s="1"/>
  <c r="AE22" i="6" s="1"/>
  <c r="AE23" i="6" s="1"/>
  <c r="AD17" i="6"/>
  <c r="AD18" i="6" s="1"/>
  <c r="AD19" i="6" s="1"/>
  <c r="AB13" i="6"/>
  <c r="AB15" i="6" s="1"/>
  <c r="AB17" i="6" s="1"/>
  <c r="AB18" i="6" s="1"/>
  <c r="AB19" i="6" s="1"/>
  <c r="AB20" i="6" s="1"/>
  <c r="AB21" i="6" s="1"/>
  <c r="AB22" i="6" s="1"/>
  <c r="AB23" i="6" s="1"/>
  <c r="AD35" i="6"/>
  <c r="AD39" i="6" s="1"/>
  <c r="AD41" i="6" s="1"/>
  <c r="AD42" i="6" s="1"/>
  <c r="AD43" i="6" s="1"/>
  <c r="AD44" i="6" s="1"/>
  <c r="AD45" i="6" s="1"/>
  <c r="AD46" i="6" s="1"/>
  <c r="AD47" i="6" s="1"/>
  <c r="AC35" i="6"/>
  <c r="AC36" i="6" s="1"/>
  <c r="AC37" i="6" s="1"/>
  <c r="AC38" i="6" s="1"/>
  <c r="AC39" i="6" s="1"/>
  <c r="AC41" i="6" s="1"/>
  <c r="AC42" i="6" s="1"/>
  <c r="AC43" i="6" s="1"/>
  <c r="AC44" i="6" s="1"/>
  <c r="AC45" i="6" s="1"/>
  <c r="AC46" i="6" s="1"/>
  <c r="AC47" i="6" s="1"/>
  <c r="AK42" i="6" l="1"/>
  <c r="AK43" i="6" s="1"/>
  <c r="AK44" i="6" s="1"/>
  <c r="AK45" i="6" s="1"/>
  <c r="AK46" i="6" s="1"/>
  <c r="AK47" i="6" s="1"/>
  <c r="AL39" i="6"/>
  <c r="AA17" i="6"/>
  <c r="AA18" i="6" s="1"/>
  <c r="AA19" i="6" s="1"/>
  <c r="AA20" i="6" s="1"/>
  <c r="AA21" i="6" s="1"/>
  <c r="AA22" i="6" s="1"/>
  <c r="AA23" i="6" s="1"/>
  <c r="Z17" i="6"/>
  <c r="Z18" i="6" s="1"/>
  <c r="Z19" i="6" s="1"/>
  <c r="Z20" i="6" s="1"/>
  <c r="Z21" i="6" s="1"/>
  <c r="Z22" i="6" s="1"/>
  <c r="AA36" i="6"/>
  <c r="AA37" i="6" s="1"/>
  <c r="AA38" i="6" s="1"/>
  <c r="AA39" i="6" s="1"/>
  <c r="AA41" i="6" s="1"/>
  <c r="AA42" i="6" s="1"/>
  <c r="AA43" i="6" s="1"/>
  <c r="AA44" i="6" s="1"/>
  <c r="AA45" i="6" s="1"/>
  <c r="AA46" i="6" s="1"/>
  <c r="AA47" i="6" s="1"/>
  <c r="Y17" i="6"/>
  <c r="Y18" i="6" s="1"/>
  <c r="Y19" i="6" s="1"/>
  <c r="Y20" i="6" s="1"/>
  <c r="Y21" i="6" s="1"/>
  <c r="Y22" i="6" s="1"/>
  <c r="Y23" i="6" s="1"/>
  <c r="Z35" i="6"/>
  <c r="Z36" i="6" s="1"/>
  <c r="Z37" i="6" s="1"/>
  <c r="Z38" i="6" s="1"/>
  <c r="Z39" i="6" s="1"/>
  <c r="Z41" i="6" s="1"/>
  <c r="Z42" i="6" s="1"/>
  <c r="Z43" i="6" s="1"/>
  <c r="Z44" i="6" s="1"/>
  <c r="Z45" i="6" s="1"/>
  <c r="Z46" i="6" s="1"/>
  <c r="Z47" i="6" s="1"/>
  <c r="X17" i="6"/>
  <c r="X18" i="6" s="1"/>
  <c r="X19" i="6" s="1"/>
  <c r="X20" i="6" s="1"/>
  <c r="X21" i="6" s="1"/>
  <c r="X22" i="6" s="1"/>
  <c r="Y35" i="6"/>
  <c r="Y36" i="6" s="1"/>
  <c r="Y37" i="6" s="1"/>
  <c r="Y38" i="6" s="1"/>
  <c r="Y39" i="6" s="1"/>
  <c r="Y41" i="6" s="1"/>
  <c r="Y42" i="6" s="1"/>
  <c r="Y43" i="6" s="1"/>
  <c r="Y44" i="6" s="1"/>
  <c r="Y45" i="6" s="1"/>
  <c r="Y46" i="6" s="1"/>
  <c r="Y47" i="6" s="1"/>
  <c r="AM35" i="6" l="1"/>
  <c r="AM36" i="6" s="1"/>
  <c r="AM37" i="6" s="1"/>
  <c r="AM38" i="6" s="1"/>
  <c r="AM39" i="6" s="1"/>
  <c r="AM41" i="6" s="1"/>
  <c r="AM42" i="6" s="1"/>
  <c r="AM43" i="6" s="1"/>
  <c r="AM44" i="6" s="1"/>
  <c r="AM45" i="6" s="1"/>
  <c r="AM46" i="6" s="1"/>
  <c r="AM47" i="6" s="1"/>
  <c r="AL41" i="6"/>
  <c r="AL42" i="6" s="1"/>
  <c r="AL43" i="6" s="1"/>
  <c r="AL44" i="6" s="1"/>
  <c r="AL45" i="6" s="1"/>
  <c r="AL46" i="6" s="1"/>
  <c r="AL47" i="6" s="1"/>
  <c r="Z23" i="6"/>
  <c r="X23" i="6"/>
  <c r="W35" i="6"/>
  <c r="W36" i="6" s="1"/>
  <c r="W37" i="6" s="1"/>
  <c r="W38" i="6" s="1"/>
  <c r="W39" i="6" s="1"/>
  <c r="W41" i="6" s="1"/>
  <c r="W42" i="6" s="1"/>
  <c r="W43" i="6" s="1"/>
  <c r="W44" i="6" s="1"/>
  <c r="W45" i="6" s="1"/>
  <c r="W46" i="6" s="1"/>
  <c r="W47" i="6" s="1"/>
  <c r="V35" i="6"/>
  <c r="V36" i="6" s="1"/>
  <c r="V37" i="6" s="1"/>
  <c r="V38" i="6" s="1"/>
  <c r="V39" i="6" s="1"/>
  <c r="V41" i="6" s="1"/>
  <c r="V42" i="6" s="1"/>
  <c r="V43" i="6" s="1"/>
  <c r="U35" i="6"/>
  <c r="AN39" i="6" l="1"/>
  <c r="AN41" i="6" s="1"/>
  <c r="AN42" i="6" s="1"/>
  <c r="AN43" i="6" s="1"/>
  <c r="AN44" i="6" s="1"/>
  <c r="AN45" i="6" s="1"/>
  <c r="AN46" i="6" s="1"/>
  <c r="AN47" i="6" s="1"/>
  <c r="U36" i="6"/>
  <c r="U37" i="6" s="1"/>
  <c r="U38" i="6" s="1"/>
  <c r="U39" i="6" s="1"/>
  <c r="U41" i="6" s="1"/>
  <c r="U42" i="6" s="1"/>
  <c r="U43" i="6" s="1"/>
  <c r="U44" i="6" s="1"/>
  <c r="U45" i="6" s="1"/>
  <c r="U46" i="6" s="1"/>
  <c r="U47" i="6" s="1"/>
  <c r="S35" i="6"/>
  <c r="S36" i="6" s="1"/>
  <c r="S37" i="6" s="1"/>
  <c r="S38" i="6" s="1"/>
  <c r="S39" i="6" s="1"/>
  <c r="S43" i="6" s="1"/>
  <c r="S44" i="6" s="1"/>
  <c r="S45" i="6" s="1"/>
  <c r="S46" i="6" s="1"/>
  <c r="S47" i="6" s="1"/>
  <c r="S17" i="6"/>
  <c r="S21" i="6" s="1"/>
  <c r="S22" i="6" s="1"/>
  <c r="S23" i="6" s="1"/>
  <c r="Q35" i="6"/>
  <c r="Q36" i="6" s="1"/>
  <c r="Q37" i="6" s="1"/>
  <c r="P39" i="6"/>
  <c r="P47" i="6" s="1"/>
  <c r="W17" i="6"/>
  <c r="W18" i="6" s="1"/>
  <c r="W19" i="6" s="1"/>
  <c r="W20" i="6" s="1"/>
  <c r="W21" i="6" s="1"/>
  <c r="W22" i="6" s="1"/>
  <c r="W23" i="6" s="1"/>
  <c r="V17" i="6"/>
  <c r="V18" i="6" s="1"/>
  <c r="V19" i="6" s="1"/>
  <c r="AP35" i="6" l="1"/>
  <c r="AP36" i="6" s="1"/>
  <c r="AP37" i="6" s="1"/>
  <c r="AP38" i="6" s="1"/>
  <c r="AP39" i="6" s="1"/>
  <c r="AP41" i="6" s="1"/>
  <c r="AP42" i="6" s="1"/>
  <c r="AP43" i="6" s="1"/>
  <c r="AP44" i="6" s="1"/>
  <c r="AP45" i="6" s="1"/>
  <c r="AP46" i="6" s="1"/>
  <c r="AP47" i="6" s="1"/>
  <c r="AO38" i="6"/>
  <c r="AO39" i="6" s="1"/>
  <c r="AO41" i="6" s="1"/>
  <c r="AO42" i="6" s="1"/>
  <c r="AO43" i="6" s="1"/>
  <c r="AO44" i="6" s="1"/>
  <c r="AO45" i="6" s="1"/>
  <c r="AO46" i="6" s="1"/>
  <c r="AO47" i="6" s="1"/>
  <c r="V20" i="6"/>
  <c r="V21" i="6" s="1"/>
  <c r="V22" i="6" s="1"/>
  <c r="V23" i="6" s="1"/>
  <c r="Q38" i="6"/>
  <c r="Q39" i="6" s="1"/>
  <c r="Q43" i="6" s="1"/>
  <c r="Q44" i="6" s="1"/>
  <c r="Q45" i="6" s="1"/>
  <c r="Q46" i="6" s="1"/>
  <c r="Q47" i="6" s="1"/>
  <c r="X35" i="6"/>
  <c r="X36" i="6" s="1"/>
  <c r="X37" i="6" s="1"/>
  <c r="X38" i="6" s="1"/>
  <c r="X39" i="6" s="1"/>
  <c r="X41" i="6" s="1"/>
  <c r="X42" i="6" s="1"/>
  <c r="X43" i="6" s="1"/>
  <c r="X44" i="6" s="1"/>
  <c r="X45" i="6" s="1"/>
  <c r="X46" i="6" s="1"/>
  <c r="X47" i="6" s="1"/>
  <c r="T17" i="6"/>
  <c r="T18" i="6" s="1"/>
  <c r="Q17" i="6"/>
  <c r="P22" i="6"/>
  <c r="P23" i="6" s="1"/>
  <c r="O18" i="6"/>
  <c r="O22" i="6" s="1"/>
  <c r="O23" i="6" s="1"/>
  <c r="O42" i="6"/>
  <c r="N42" i="6"/>
  <c r="L17" i="6"/>
  <c r="L18" i="6" s="1"/>
  <c r="L19" i="6" s="1"/>
  <c r="L20" i="6" s="1"/>
  <c r="L21" i="6" s="1"/>
  <c r="L35" i="6"/>
  <c r="L36" i="6" s="1"/>
  <c r="L37" i="6" s="1"/>
  <c r="L38" i="6" s="1"/>
  <c r="L39" i="6" s="1"/>
  <c r="L40" i="6" s="1"/>
  <c r="L42" i="6" s="1"/>
  <c r="L43" i="6" s="1"/>
  <c r="L44" i="6" s="1"/>
  <c r="L45" i="6" s="1"/>
  <c r="L46" i="6" s="1"/>
  <c r="L47" i="6" s="1"/>
  <c r="K17" i="6"/>
  <c r="K18" i="6" s="1"/>
  <c r="K19" i="6" s="1"/>
  <c r="K20" i="6" s="1"/>
  <c r="K21" i="6" s="1"/>
  <c r="K22" i="6" s="1"/>
  <c r="K23" i="6" s="1"/>
  <c r="D40" i="6"/>
  <c r="D42" i="6" s="1"/>
  <c r="D43" i="6" s="1"/>
  <c r="D44" i="6" s="1"/>
  <c r="D45" i="6" s="1"/>
  <c r="D46" i="6" s="1"/>
  <c r="D47" i="6" s="1"/>
  <c r="C40" i="6"/>
  <c r="C42" i="6" s="1"/>
  <c r="C43" i="6" s="1"/>
  <c r="C44" i="6" s="1"/>
  <c r="C45" i="6" s="1"/>
  <c r="C46" i="6" s="1"/>
  <c r="C47" i="6" s="1"/>
  <c r="E38" i="6"/>
  <c r="E39" i="6" s="1"/>
  <c r="E40" i="6" s="1"/>
  <c r="E42" i="6" s="1"/>
  <c r="E43" i="6" s="1"/>
  <c r="E44" i="6" s="1"/>
  <c r="E45" i="6" s="1"/>
  <c r="E46" i="6" s="1"/>
  <c r="E47" i="6" s="1"/>
  <c r="D37" i="6"/>
  <c r="D38" i="6" s="1"/>
  <c r="K37" i="6"/>
  <c r="I37" i="6"/>
  <c r="I38" i="6" s="1"/>
  <c r="I39" i="6" s="1"/>
  <c r="I40" i="6" s="1"/>
  <c r="I42" i="6" s="1"/>
  <c r="I43" i="6" s="1"/>
  <c r="I44" i="6" s="1"/>
  <c r="I45" i="6" s="1"/>
  <c r="I46" i="6" s="1"/>
  <c r="I47" i="6" s="1"/>
  <c r="H35" i="6"/>
  <c r="H36" i="6" s="1"/>
  <c r="H37" i="6" s="1"/>
  <c r="H38" i="6" s="1"/>
  <c r="H39" i="6" s="1"/>
  <c r="H40" i="6" s="1"/>
  <c r="H42" i="6" s="1"/>
  <c r="H43" i="6" s="1"/>
  <c r="H44" i="6" s="1"/>
  <c r="H45" i="6" s="1"/>
  <c r="H46" i="6" s="1"/>
  <c r="H47" i="6" s="1"/>
  <c r="G35" i="6"/>
  <c r="G36" i="6" s="1"/>
  <c r="G37" i="6" s="1"/>
  <c r="G38" i="6" s="1"/>
  <c r="G39" i="6" s="1"/>
  <c r="G40" i="6" s="1"/>
  <c r="G42" i="6" s="1"/>
  <c r="G43" i="6" s="1"/>
  <c r="G44" i="6" s="1"/>
  <c r="G45" i="6" s="1"/>
  <c r="G46" i="6" s="1"/>
  <c r="G47" i="6" s="1"/>
  <c r="F35" i="6"/>
  <c r="F36" i="6" s="1"/>
  <c r="F37" i="6" s="1"/>
  <c r="F38" i="6" s="1"/>
  <c r="F39" i="6" s="1"/>
  <c r="F40" i="6" s="1"/>
  <c r="F42" i="6" s="1"/>
  <c r="F43" i="6" s="1"/>
  <c r="F44" i="6" s="1"/>
  <c r="F45" i="6" s="1"/>
  <c r="F46" i="6" s="1"/>
  <c r="F47" i="6" s="1"/>
  <c r="C35" i="6"/>
  <c r="H29" i="6"/>
  <c r="I29" i="6" s="1"/>
  <c r="J29" i="6" s="1"/>
  <c r="K29" i="6" s="1"/>
  <c r="L29" i="6" s="1"/>
  <c r="M29" i="6" s="1"/>
  <c r="N29" i="6" s="1"/>
  <c r="O29" i="6" s="1"/>
  <c r="P29" i="6" s="1"/>
  <c r="Q29" i="6" s="1"/>
  <c r="R29" i="6" s="1"/>
  <c r="S29" i="6" s="1"/>
  <c r="T29" i="6" s="1"/>
  <c r="U29" i="6" s="1"/>
  <c r="V29" i="6" s="1"/>
  <c r="W29" i="6" s="1"/>
  <c r="X29" i="6" s="1"/>
  <c r="Y29" i="6" s="1"/>
  <c r="Z29" i="6" s="1"/>
  <c r="AA29" i="6" s="1"/>
  <c r="AB29" i="6" s="1"/>
  <c r="AC29" i="6" s="1"/>
  <c r="AD29" i="6" s="1"/>
  <c r="AE29" i="6" s="1"/>
  <c r="AF29" i="6" s="1"/>
  <c r="AG29" i="6" s="1"/>
  <c r="J17" i="6"/>
  <c r="J18" i="6" s="1"/>
  <c r="J19" i="6" s="1"/>
  <c r="J20" i="6" s="1"/>
  <c r="J21" i="6" s="1"/>
  <c r="J22" i="6" s="1"/>
  <c r="J23" i="6" s="1"/>
  <c r="I17" i="6"/>
  <c r="I18" i="6" s="1"/>
  <c r="I19" i="6" s="1"/>
  <c r="I20" i="6" s="1"/>
  <c r="I21" i="6" s="1"/>
  <c r="I22" i="6" s="1"/>
  <c r="I23" i="6" s="1"/>
  <c r="H17" i="6"/>
  <c r="H18" i="6" s="1"/>
  <c r="H19" i="6" s="1"/>
  <c r="H20" i="6" s="1"/>
  <c r="H21" i="6" s="1"/>
  <c r="H22" i="6" s="1"/>
  <c r="H23" i="6" s="1"/>
  <c r="G17" i="6"/>
  <c r="G18" i="6" s="1"/>
  <c r="G19" i="6" s="1"/>
  <c r="G20" i="6" s="1"/>
  <c r="G21" i="6" s="1"/>
  <c r="G22" i="6" s="1"/>
  <c r="G23" i="6" s="1"/>
  <c r="F17" i="6"/>
  <c r="F18" i="6" s="1"/>
  <c r="F19" i="6" s="1"/>
  <c r="F20" i="6" s="1"/>
  <c r="F21" i="6" s="1"/>
  <c r="F22" i="6" s="1"/>
  <c r="F23" i="6" s="1"/>
  <c r="D17" i="6"/>
  <c r="D18" i="6" s="1"/>
  <c r="D19" i="6" s="1"/>
  <c r="D20" i="6" s="1"/>
  <c r="D21" i="6" s="1"/>
  <c r="D22" i="6" s="1"/>
  <c r="D23" i="6" s="1"/>
  <c r="C17" i="6"/>
  <c r="C18" i="6" s="1"/>
  <c r="C19" i="6" s="1"/>
  <c r="C20" i="6" s="1"/>
  <c r="C21" i="6" s="1"/>
  <c r="C22" i="6" s="1"/>
  <c r="C23" i="6" s="1"/>
  <c r="B17" i="6"/>
  <c r="B18" i="6" s="1"/>
  <c r="B19" i="6" s="1"/>
  <c r="B20" i="6" s="1"/>
  <c r="B21" i="6" s="1"/>
  <c r="B22" i="6" s="1"/>
  <c r="B23" i="6" s="1"/>
  <c r="G7" i="6"/>
  <c r="H7" i="6" s="1"/>
  <c r="I7" i="6" s="1"/>
  <c r="J7" i="6" s="1"/>
  <c r="AH29" i="6" l="1"/>
  <c r="AI29" i="6" s="1"/>
  <c r="AJ29" i="6" s="1"/>
  <c r="AK29" i="6" s="1"/>
  <c r="AL29" i="6" s="1"/>
  <c r="AM29" i="6" s="1"/>
  <c r="AN29" i="6" s="1"/>
  <c r="AO29" i="6" s="1"/>
  <c r="AP29" i="6" s="1"/>
  <c r="AQ29" i="6" s="1"/>
  <c r="AR29" i="6" s="1"/>
  <c r="AS29" i="6" s="1"/>
  <c r="AT29" i="6" s="1"/>
  <c r="AU29" i="6" s="1"/>
  <c r="AV29" i="6" s="1"/>
  <c r="N43" i="6"/>
  <c r="N44" i="6" s="1"/>
  <c r="N46" i="6" s="1"/>
  <c r="O43" i="6"/>
  <c r="O44" i="6" s="1"/>
  <c r="O45" i="6" s="1"/>
  <c r="O46" i="6" s="1"/>
  <c r="O47" i="6" s="1"/>
  <c r="K7" i="6"/>
  <c r="L7" i="6" s="1"/>
  <c r="M7" i="6" s="1"/>
  <c r="N7" i="6" s="1"/>
  <c r="O7" i="6" s="1"/>
  <c r="P7" i="6" s="1"/>
  <c r="Q7" i="6" s="1"/>
  <c r="R7" i="6" s="1"/>
  <c r="K38" i="6"/>
  <c r="K39" i="6" s="1"/>
  <c r="K40" i="6" s="1"/>
  <c r="K42" i="6" s="1"/>
  <c r="K43" i="6" s="1"/>
  <c r="K44" i="6" s="1"/>
  <c r="K45" i="6" s="1"/>
  <c r="K46" i="6" s="1"/>
  <c r="K47" i="6" s="1"/>
  <c r="BB36" i="4"/>
  <c r="S7" i="6" l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AF7" i="6" s="1"/>
  <c r="AG7" i="6" s="1"/>
  <c r="AH7" i="6" s="1"/>
  <c r="AI7" i="6" s="1"/>
  <c r="AJ7" i="6" s="1"/>
  <c r="AK7" i="6" s="1"/>
  <c r="AL7" i="6" s="1"/>
  <c r="AM7" i="6" s="1"/>
  <c r="AN7" i="6" s="1"/>
  <c r="AO7" i="6" s="1"/>
  <c r="AP7" i="6" s="1"/>
  <c r="AQ7" i="6" s="1"/>
  <c r="AR7" i="6" s="1"/>
  <c r="AS7" i="6" s="1"/>
  <c r="AT7" i="6" s="1"/>
  <c r="AU7" i="6" s="1"/>
  <c r="AV7" i="6" s="1"/>
  <c r="AW7" i="6" s="1"/>
  <c r="AX7" i="6" s="1"/>
  <c r="AY7" i="6" s="1"/>
  <c r="AZ7" i="6" s="1"/>
  <c r="BA7" i="6" s="1"/>
  <c r="BB7" i="6" s="1"/>
  <c r="BC7" i="6" s="1"/>
  <c r="BD7" i="6" s="1"/>
  <c r="BE7" i="6" s="1"/>
  <c r="AY38" i="4"/>
  <c r="AY39" i="4" s="1"/>
  <c r="BC30" i="4" l="1"/>
  <c r="BC9" i="4"/>
  <c r="BF36" i="4" l="1"/>
  <c r="BF37" i="4" s="1"/>
  <c r="BF38" i="4" s="1"/>
  <c r="BF39" i="4" s="1"/>
  <c r="BF40" i="4" s="1"/>
  <c r="BF41" i="4" s="1"/>
  <c r="BF42" i="4" s="1"/>
  <c r="BF43" i="4" s="1"/>
  <c r="BF44" i="4" s="1"/>
  <c r="BF45" i="4" s="1"/>
  <c r="BF46" i="4" s="1"/>
  <c r="BF47" i="4" s="1"/>
  <c r="BF48" i="4" s="1"/>
  <c r="BF19" i="4"/>
  <c r="BF20" i="4" s="1"/>
  <c r="BF21" i="4" s="1"/>
  <c r="BF22" i="4" s="1"/>
  <c r="BF23" i="4" s="1"/>
  <c r="BF24" i="4" s="1"/>
  <c r="BF25" i="4" s="1"/>
  <c r="BE36" i="4"/>
  <c r="BE37" i="4" s="1"/>
  <c r="BE38" i="4" s="1"/>
  <c r="BE39" i="4" s="1"/>
  <c r="BE40" i="4" s="1"/>
  <c r="BE41" i="4" s="1"/>
  <c r="BE42" i="4" s="1"/>
  <c r="BE43" i="4" s="1"/>
  <c r="BE44" i="4" s="1"/>
  <c r="BE45" i="4" s="1"/>
  <c r="BE46" i="4" s="1"/>
  <c r="BE47" i="4" s="1"/>
  <c r="BE48" i="4" s="1"/>
  <c r="BE19" i="4"/>
  <c r="BE20" i="4" s="1"/>
  <c r="BE21" i="4" s="1"/>
  <c r="BE22" i="4" s="1"/>
  <c r="BE23" i="4" s="1"/>
  <c r="BE24" i="4" s="1"/>
  <c r="BE25" i="4" s="1"/>
  <c r="BD36" i="4"/>
  <c r="BD37" i="4" s="1"/>
  <c r="BD38" i="4" s="1"/>
  <c r="BD39" i="4" s="1"/>
  <c r="BD40" i="4" s="1"/>
  <c r="BD41" i="4" s="1"/>
  <c r="BD42" i="4" s="1"/>
  <c r="BD43" i="4" s="1"/>
  <c r="BD44" i="4" s="1"/>
  <c r="BD45" i="4" s="1"/>
  <c r="BD46" i="4" s="1"/>
  <c r="BD47" i="4" s="1"/>
  <c r="BD48" i="4" s="1"/>
  <c r="BD30" i="4"/>
  <c r="BE30" i="4" s="1"/>
  <c r="BF30" i="4" s="1"/>
  <c r="BD19" i="4"/>
  <c r="BD20" i="4" s="1"/>
  <c r="BD21" i="4" s="1"/>
  <c r="BD22" i="4" s="1"/>
  <c r="BD23" i="4" s="1"/>
  <c r="BD24" i="4" s="1"/>
  <c r="BD25" i="4" s="1"/>
  <c r="BD9" i="4"/>
  <c r="BE9" i="4" s="1"/>
  <c r="BF9" i="4" s="1"/>
  <c r="BC36" i="4"/>
  <c r="BC37" i="4" s="1"/>
  <c r="BC38" i="4" s="1"/>
  <c r="BC39" i="4" s="1"/>
  <c r="BC40" i="4" s="1"/>
  <c r="BC41" i="4" s="1"/>
  <c r="BC42" i="4" s="1"/>
  <c r="BC43" i="4" s="1"/>
  <c r="BC44" i="4" s="1"/>
  <c r="BC45" i="4" s="1"/>
  <c r="BC46" i="4" s="1"/>
  <c r="BC47" i="4" s="1"/>
  <c r="BC48" i="4" s="1"/>
  <c r="BC19" i="4"/>
  <c r="BC20" i="4" s="1"/>
  <c r="BC21" i="4" s="1"/>
  <c r="BC22" i="4" s="1"/>
  <c r="BC23" i="4" s="1"/>
  <c r="BC24" i="4" s="1"/>
  <c r="BC25" i="4" s="1"/>
  <c r="AU36" i="4" l="1"/>
  <c r="AU37" i="4" s="1"/>
  <c r="AU38" i="4" s="1"/>
  <c r="AU39" i="4" s="1"/>
  <c r="AU40" i="4" s="1"/>
  <c r="AU41" i="4" s="1"/>
  <c r="AU42" i="4" s="1"/>
  <c r="AU43" i="4" s="1"/>
  <c r="AU44" i="4" s="1"/>
  <c r="AU45" i="4" s="1"/>
  <c r="AU46" i="4" s="1"/>
  <c r="AU47" i="4" s="1"/>
  <c r="AU48" i="4" s="1"/>
  <c r="BB37" i="4" l="1"/>
  <c r="BB19" i="4"/>
  <c r="BB20" i="4" s="1"/>
  <c r="BB21" i="4" s="1"/>
  <c r="BB22" i="4" s="1"/>
  <c r="BB23" i="4" s="1"/>
  <c r="BB24" i="4" s="1"/>
  <c r="BB25" i="4" s="1"/>
  <c r="BA36" i="4"/>
  <c r="BA37" i="4" s="1"/>
  <c r="BA38" i="4" s="1"/>
  <c r="BA39" i="4" s="1"/>
  <c r="BA40" i="4" s="1"/>
  <c r="BA41" i="4" s="1"/>
  <c r="BA42" i="4" s="1"/>
  <c r="BA43" i="4" s="1"/>
  <c r="BA44" i="4" s="1"/>
  <c r="BA45" i="4" s="1"/>
  <c r="BA46" i="4" s="1"/>
  <c r="BA47" i="4" s="1"/>
  <c r="BA48" i="4" s="1"/>
  <c r="AZ19" i="4"/>
  <c r="AZ20" i="4" s="1"/>
  <c r="AZ21" i="4" s="1"/>
  <c r="AZ22" i="4" s="1"/>
  <c r="AZ23" i="4" s="1"/>
  <c r="AZ24" i="4" s="1"/>
  <c r="AZ25" i="4" s="1"/>
  <c r="AZ39" i="4"/>
  <c r="AZ40" i="4" s="1"/>
  <c r="AZ41" i="4" s="1"/>
  <c r="AZ42" i="4" s="1"/>
  <c r="AZ43" i="4" s="1"/>
  <c r="AZ44" i="4" s="1"/>
  <c r="AZ45" i="4" s="1"/>
  <c r="AZ46" i="4" s="1"/>
  <c r="AZ47" i="4" s="1"/>
  <c r="AZ48" i="4" s="1"/>
  <c r="BB38" i="4" l="1"/>
  <c r="BB39" i="4" s="1"/>
  <c r="BB40" i="4" s="1"/>
  <c r="BB41" i="4" s="1"/>
  <c r="BB42" i="4" s="1"/>
  <c r="BB43" i="4" s="1"/>
  <c r="BB44" i="4" s="1"/>
  <c r="BB45" i="4" s="1"/>
  <c r="BB46" i="4" s="1"/>
  <c r="BB47" i="4" s="1"/>
  <c r="BB48" i="4" s="1"/>
  <c r="AY41" i="4"/>
  <c r="AY42" i="4" s="1"/>
  <c r="AY43" i="4" s="1"/>
  <c r="AY44" i="4" s="1"/>
  <c r="AY45" i="4" s="1"/>
  <c r="AY46" i="4" s="1"/>
  <c r="AY47" i="4" s="1"/>
  <c r="AY48" i="4" s="1"/>
  <c r="AY19" i="4"/>
  <c r="AY20" i="4" s="1"/>
  <c r="AY21" i="4" s="1"/>
  <c r="AY22" i="4" s="1"/>
  <c r="AY23" i="4" s="1"/>
  <c r="AY24" i="4" s="1"/>
  <c r="AY25" i="4" s="1"/>
  <c r="AX36" i="4"/>
  <c r="AX41" i="4" s="1"/>
  <c r="AX42" i="4" s="1"/>
  <c r="AX43" i="4" s="1"/>
  <c r="AX44" i="4" s="1"/>
  <c r="AX45" i="4" s="1"/>
  <c r="AX46" i="4" s="1"/>
  <c r="AX47" i="4" s="1"/>
  <c r="AX48" i="4" s="1"/>
  <c r="AX19" i="4"/>
  <c r="AX20" i="4" s="1"/>
  <c r="AX21" i="4" s="1"/>
  <c r="AX22" i="4" s="1"/>
  <c r="AX23" i="4" s="1"/>
  <c r="AX24" i="4" s="1"/>
  <c r="AX25" i="4" s="1"/>
  <c r="AW36" i="4"/>
  <c r="AW37" i="4" s="1"/>
  <c r="AW38" i="4" s="1"/>
  <c r="AW39" i="4" s="1"/>
  <c r="AW40" i="4" s="1"/>
  <c r="AW41" i="4" s="1"/>
  <c r="AW42" i="4" s="1"/>
  <c r="AW43" i="4" s="1"/>
  <c r="AW44" i="4" s="1"/>
  <c r="AW45" i="4" s="1"/>
  <c r="AW46" i="4" s="1"/>
  <c r="AW47" i="4" s="1"/>
  <c r="AW48" i="4" s="1"/>
  <c r="AW19" i="4"/>
  <c r="AW20" i="4" s="1"/>
  <c r="AW21" i="4" s="1"/>
  <c r="AW22" i="4" s="1"/>
  <c r="AW23" i="4" s="1"/>
  <c r="AW24" i="4" s="1"/>
  <c r="AW25" i="4" s="1"/>
  <c r="AV40" i="4"/>
  <c r="AV41" i="4" s="1"/>
  <c r="AV42" i="4" s="1"/>
  <c r="AV43" i="4" s="1"/>
  <c r="AV44" i="4" s="1"/>
  <c r="AV45" i="4" s="1"/>
  <c r="AV46" i="4" s="1"/>
  <c r="AV47" i="4" s="1"/>
  <c r="AV48" i="4" s="1"/>
  <c r="AU19" i="4"/>
  <c r="AU20" i="4" s="1"/>
  <c r="AU21" i="4" s="1"/>
  <c r="AU22" i="4" s="1"/>
  <c r="AU23" i="4" s="1"/>
  <c r="AU24" i="4" s="1"/>
  <c r="AU25" i="4" s="1"/>
  <c r="AT19" i="4"/>
  <c r="AT20" i="4" s="1"/>
  <c r="AT21" i="4" s="1"/>
  <c r="AT22" i="4" s="1"/>
  <c r="AT23" i="4" s="1"/>
  <c r="AT24" i="4" s="1"/>
  <c r="AT25" i="4" s="1"/>
  <c r="AS36" i="4"/>
  <c r="AS37" i="4" s="1"/>
  <c r="AS38" i="4" s="1"/>
  <c r="AS39" i="4" s="1"/>
  <c r="AS40" i="4" s="1"/>
  <c r="AS41" i="4" s="1"/>
  <c r="AS42" i="4" s="1"/>
  <c r="AS43" i="4" s="1"/>
  <c r="AS44" i="4" s="1"/>
  <c r="AS45" i="4" s="1"/>
  <c r="AS46" i="4" s="1"/>
  <c r="AS47" i="4" s="1"/>
  <c r="AS48" i="4" s="1"/>
  <c r="AS19" i="4"/>
  <c r="AS20" i="4" s="1"/>
  <c r="AS21" i="4" s="1"/>
  <c r="AS22" i="4" s="1"/>
  <c r="AS23" i="4" s="1"/>
  <c r="AS24" i="4" s="1"/>
  <c r="AS25" i="4" s="1"/>
  <c r="AR40" i="4"/>
  <c r="AR41" i="4" s="1"/>
  <c r="AR42" i="4" s="1"/>
  <c r="AR43" i="4" s="1"/>
  <c r="AR44" i="4" s="1"/>
  <c r="AR45" i="4" s="1"/>
  <c r="AR46" i="4" s="1"/>
  <c r="AR47" i="4" s="1"/>
  <c r="AR48" i="4" s="1"/>
  <c r="AQ36" i="4"/>
  <c r="AQ40" i="4" s="1"/>
  <c r="AQ41" i="4" s="1"/>
  <c r="AQ42" i="4" s="1"/>
  <c r="AQ43" i="4" s="1"/>
  <c r="AQ44" i="4" s="1"/>
  <c r="AQ45" i="4" s="1"/>
  <c r="AQ46" i="4" s="1"/>
  <c r="AQ47" i="4" s="1"/>
  <c r="AQ48" i="4" s="1"/>
  <c r="AP36" i="4" l="1"/>
  <c r="AP37" i="4" s="1"/>
  <c r="AP38" i="4" s="1"/>
  <c r="AP39" i="4" s="1"/>
  <c r="AP40" i="4" s="1"/>
  <c r="AP41" i="4" s="1"/>
  <c r="AP42" i="4" s="1"/>
  <c r="AP43" i="4" s="1"/>
  <c r="AP44" i="4" s="1"/>
  <c r="AP45" i="4" s="1"/>
  <c r="AP46" i="4" s="1"/>
  <c r="AP47" i="4" s="1"/>
  <c r="AP48" i="4" s="1"/>
  <c r="AO36" i="4"/>
  <c r="AO37" i="4" s="1"/>
  <c r="AO38" i="4" s="1"/>
  <c r="AO39" i="4" s="1"/>
  <c r="AO40" i="4" s="1"/>
  <c r="AO41" i="4" s="1"/>
  <c r="AO42" i="4" s="1"/>
  <c r="AO43" i="4" s="1"/>
  <c r="AO44" i="4" s="1"/>
  <c r="AO45" i="4" s="1"/>
  <c r="AO46" i="4" s="1"/>
  <c r="AO47" i="4" s="1"/>
  <c r="AO48" i="4" s="1"/>
  <c r="AN36" i="4"/>
  <c r="AN37" i="4" s="1"/>
  <c r="AN38" i="4" s="1"/>
  <c r="AN39" i="4" s="1"/>
  <c r="AN40" i="4" s="1"/>
  <c r="AN41" i="4" s="1"/>
  <c r="AN42" i="4" s="1"/>
  <c r="AN43" i="4" s="1"/>
  <c r="AN44" i="4" s="1"/>
  <c r="AN45" i="4" s="1"/>
  <c r="AN46" i="4" s="1"/>
  <c r="AN47" i="4" s="1"/>
  <c r="AN48" i="4" s="1"/>
  <c r="AM36" i="4"/>
  <c r="AL36" i="4"/>
  <c r="AL37" i="4" s="1"/>
  <c r="AL38" i="4" s="1"/>
  <c r="AL39" i="4" s="1"/>
  <c r="AL40" i="4" s="1"/>
  <c r="AL41" i="4" s="1"/>
  <c r="AL42" i="4" s="1"/>
  <c r="AL43" i="4" s="1"/>
  <c r="AL44" i="4" s="1"/>
  <c r="AL45" i="4" s="1"/>
  <c r="AL46" i="4" s="1"/>
  <c r="AL47" i="4" s="1"/>
  <c r="AL48" i="4" s="1"/>
  <c r="AP19" i="4"/>
  <c r="AP20" i="4" s="1"/>
  <c r="AP21" i="4" s="1"/>
  <c r="AP22" i="4" s="1"/>
  <c r="AP23" i="4" s="1"/>
  <c r="AP24" i="4" s="1"/>
  <c r="AP25" i="4" s="1"/>
  <c r="AO19" i="4"/>
  <c r="AO20" i="4" s="1"/>
  <c r="AO21" i="4" s="1"/>
  <c r="AO22" i="4" s="1"/>
  <c r="AO23" i="4" s="1"/>
  <c r="AO24" i="4" s="1"/>
  <c r="AO25" i="4" s="1"/>
  <c r="AN19" i="4"/>
  <c r="AN20" i="4" s="1"/>
  <c r="AN21" i="4" s="1"/>
  <c r="AN22" i="4" s="1"/>
  <c r="AN23" i="4" s="1"/>
  <c r="AN24" i="4" s="1"/>
  <c r="AN25" i="4" s="1"/>
  <c r="AM19" i="4"/>
  <c r="AM20" i="4" s="1"/>
  <c r="AM21" i="4" s="1"/>
  <c r="AM22" i="4" s="1"/>
  <c r="AM23" i="4" s="1"/>
  <c r="AM24" i="4" s="1"/>
  <c r="AM25" i="4" s="1"/>
  <c r="AL19" i="4"/>
  <c r="AL20" i="4" s="1"/>
  <c r="AL21" i="4" s="1"/>
  <c r="AL22" i="4" s="1"/>
  <c r="AL23" i="4" s="1"/>
  <c r="AL24" i="4" s="1"/>
  <c r="AL25" i="4" s="1"/>
  <c r="AK36" i="4"/>
  <c r="AK37" i="4" s="1"/>
  <c r="AK38" i="4" s="1"/>
  <c r="AK39" i="4" s="1"/>
  <c r="AK40" i="4" s="1"/>
  <c r="AK41" i="4" s="1"/>
  <c r="AK42" i="4" s="1"/>
  <c r="AK43" i="4" s="1"/>
  <c r="AK44" i="4" s="1"/>
  <c r="AK45" i="4" s="1"/>
  <c r="AK46" i="4" s="1"/>
  <c r="AK47" i="4" s="1"/>
  <c r="AK48" i="4" s="1"/>
  <c r="AJ37" i="4"/>
  <c r="AI36" i="4"/>
  <c r="AI37" i="4" s="1"/>
  <c r="AI38" i="4" s="1"/>
  <c r="AI39" i="4" s="1"/>
  <c r="AI40" i="4" s="1"/>
  <c r="AI41" i="4" s="1"/>
  <c r="AI42" i="4" s="1"/>
  <c r="AI43" i="4" s="1"/>
  <c r="AI44" i="4" s="1"/>
  <c r="AI45" i="4" s="1"/>
  <c r="AI46" i="4" s="1"/>
  <c r="AI47" i="4" s="1"/>
  <c r="AI48" i="4" s="1"/>
  <c r="AH36" i="4"/>
  <c r="AH37" i="4" s="1"/>
  <c r="AH38" i="4" s="1"/>
  <c r="AH39" i="4" s="1"/>
  <c r="AH40" i="4" s="1"/>
  <c r="AH41" i="4" s="1"/>
  <c r="AH42" i="4" s="1"/>
  <c r="AH43" i="4" s="1"/>
  <c r="AH44" i="4" s="1"/>
  <c r="AH45" i="4" s="1"/>
  <c r="AH46" i="4" s="1"/>
  <c r="AH47" i="4" s="1"/>
  <c r="AH48" i="4" s="1"/>
  <c r="AG36" i="4"/>
  <c r="AG37" i="4" s="1"/>
  <c r="AG38" i="4" s="1"/>
  <c r="AG39" i="4" s="1"/>
  <c r="AG40" i="4" s="1"/>
  <c r="AG41" i="4" s="1"/>
  <c r="AG42" i="4" s="1"/>
  <c r="AG43" i="4" s="1"/>
  <c r="AG44" i="4" s="1"/>
  <c r="AG45" i="4" s="1"/>
  <c r="AG46" i="4" s="1"/>
  <c r="AG47" i="4" s="1"/>
  <c r="AG48" i="4" s="1"/>
  <c r="AK19" i="4"/>
  <c r="AK20" i="4" s="1"/>
  <c r="AK21" i="4" s="1"/>
  <c r="AK22" i="4" s="1"/>
  <c r="AK23" i="4" s="1"/>
  <c r="AK24" i="4" s="1"/>
  <c r="AK25" i="4" s="1"/>
  <c r="AJ19" i="4"/>
  <c r="AJ20" i="4" s="1"/>
  <c r="AJ21" i="4" s="1"/>
  <c r="AJ22" i="4" s="1"/>
  <c r="AJ23" i="4" s="1"/>
  <c r="AJ24" i="4" s="1"/>
  <c r="AJ25" i="4" s="1"/>
  <c r="AI19" i="4"/>
  <c r="AI20" i="4" s="1"/>
  <c r="AI21" i="4" s="1"/>
  <c r="AI22" i="4" s="1"/>
  <c r="AI23" i="4" s="1"/>
  <c r="AI24" i="4" s="1"/>
  <c r="AI25" i="4" s="1"/>
  <c r="AH19" i="4"/>
  <c r="AH20" i="4" s="1"/>
  <c r="AH21" i="4" s="1"/>
  <c r="AH22" i="4" s="1"/>
  <c r="AH23" i="4" s="1"/>
  <c r="AH24" i="4" s="1"/>
  <c r="AH25" i="4" s="1"/>
  <c r="AG19" i="4"/>
  <c r="AG20" i="4" s="1"/>
  <c r="AG21" i="4" s="1"/>
  <c r="AG22" i="4" s="1"/>
  <c r="AG23" i="4" s="1"/>
  <c r="AG24" i="4" s="1"/>
  <c r="AG25" i="4" s="1"/>
  <c r="AF36" i="4" l="1"/>
  <c r="AF37" i="4" s="1"/>
  <c r="AF38" i="4" s="1"/>
  <c r="AF39" i="4" s="1"/>
  <c r="AF40" i="4" s="1"/>
  <c r="AF41" i="4" s="1"/>
  <c r="AF42" i="4" s="1"/>
  <c r="AF43" i="4" s="1"/>
  <c r="AF44" i="4" s="1"/>
  <c r="AF45" i="4" s="1"/>
  <c r="AF46" i="4" s="1"/>
  <c r="AF47" i="4" s="1"/>
  <c r="AF48" i="4" s="1"/>
  <c r="AF19" i="4"/>
  <c r="AF20" i="4" s="1"/>
  <c r="AF21" i="4" s="1"/>
  <c r="AF22" i="4" s="1"/>
  <c r="AF23" i="4" s="1"/>
  <c r="AF24" i="4" s="1"/>
  <c r="AF25" i="4" s="1"/>
  <c r="AE36" i="4"/>
  <c r="AE37" i="4" s="1"/>
  <c r="AE38" i="4" s="1"/>
  <c r="AE39" i="4" s="1"/>
  <c r="AE40" i="4" s="1"/>
  <c r="AE41" i="4" s="1"/>
  <c r="AE42" i="4" s="1"/>
  <c r="AE43" i="4" s="1"/>
  <c r="AE44" i="4" s="1"/>
  <c r="AE45" i="4" s="1"/>
  <c r="AE46" i="4" s="1"/>
  <c r="AE47" i="4" s="1"/>
  <c r="AE48" i="4" s="1"/>
  <c r="AE19" i="4"/>
  <c r="AE20" i="4" s="1"/>
  <c r="AE21" i="4" s="1"/>
  <c r="AE22" i="4" s="1"/>
  <c r="AE23" i="4" s="1"/>
  <c r="AE24" i="4" s="1"/>
  <c r="AE25" i="4" s="1"/>
  <c r="AD36" i="4"/>
  <c r="AD37" i="4" s="1"/>
  <c r="AD38" i="4" s="1"/>
  <c r="AD39" i="4" s="1"/>
  <c r="AD40" i="4" s="1"/>
  <c r="AD41" i="4" s="1"/>
  <c r="AD42" i="4" s="1"/>
  <c r="AD43" i="4" s="1"/>
  <c r="AD44" i="4" s="1"/>
  <c r="AD45" i="4" s="1"/>
  <c r="AD46" i="4" s="1"/>
  <c r="AD47" i="4" s="1"/>
  <c r="AD48" i="4" s="1"/>
  <c r="AD19" i="4"/>
  <c r="AD20" i="4" s="1"/>
  <c r="AD21" i="4" s="1"/>
  <c r="AD22" i="4" s="1"/>
  <c r="AD23" i="4" s="1"/>
  <c r="AD24" i="4" s="1"/>
  <c r="AD25" i="4" s="1"/>
  <c r="AC36" i="4"/>
  <c r="AC37" i="4" s="1"/>
  <c r="AC38" i="4" s="1"/>
  <c r="AC39" i="4" s="1"/>
  <c r="AC40" i="4" s="1"/>
  <c r="AC41" i="4" s="1"/>
  <c r="AC42" i="4" s="1"/>
  <c r="AC43" i="4" s="1"/>
  <c r="AC44" i="4" s="1"/>
  <c r="AC45" i="4" s="1"/>
  <c r="AC46" i="4" s="1"/>
  <c r="AC47" i="4" s="1"/>
  <c r="AC48" i="4" s="1"/>
  <c r="AC19" i="4"/>
  <c r="AC20" i="4" s="1"/>
  <c r="AC21" i="4" s="1"/>
  <c r="AC22" i="4" s="1"/>
  <c r="AC23" i="4" s="1"/>
  <c r="AC24" i="4" s="1"/>
  <c r="AC25" i="4" s="1"/>
  <c r="AB36" i="4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AB19" i="4"/>
  <c r="AB20" i="4" s="1"/>
  <c r="AB21" i="4" s="1"/>
  <c r="AB22" i="4" s="1"/>
  <c r="AB23" i="4" s="1"/>
  <c r="AB24" i="4" s="1"/>
  <c r="AB25" i="4" s="1"/>
  <c r="AA36" i="4"/>
  <c r="AA37" i="4" s="1"/>
  <c r="AA38" i="4" s="1"/>
  <c r="AA39" i="4" s="1"/>
  <c r="AA40" i="4" s="1"/>
  <c r="AA41" i="4" s="1"/>
  <c r="AA42" i="4" s="1"/>
  <c r="AA43" i="4" s="1"/>
  <c r="AA44" i="4" s="1"/>
  <c r="AA45" i="4" s="1"/>
  <c r="AA46" i="4" s="1"/>
  <c r="AA47" i="4" s="1"/>
  <c r="AA48" i="4" s="1"/>
  <c r="AA19" i="4"/>
  <c r="AA20" i="4" s="1"/>
  <c r="AA21" i="4" s="1"/>
  <c r="AA22" i="4" s="1"/>
  <c r="AA23" i="4" s="1"/>
  <c r="AA24" i="4" s="1"/>
  <c r="AA25" i="4" s="1"/>
  <c r="Z36" i="4"/>
  <c r="Z37" i="4" s="1"/>
  <c r="Z38" i="4" s="1"/>
  <c r="Z39" i="4" s="1"/>
  <c r="Z40" i="4" s="1"/>
  <c r="Z41" i="4" s="1"/>
  <c r="Z42" i="4" s="1"/>
  <c r="Z43" i="4" s="1"/>
  <c r="Z44" i="4" s="1"/>
  <c r="Z45" i="4" s="1"/>
  <c r="Z46" i="4" s="1"/>
  <c r="Z47" i="4" s="1"/>
  <c r="Z48" i="4" s="1"/>
  <c r="Z19" i="4"/>
  <c r="Z20" i="4" s="1"/>
  <c r="Z21" i="4" s="1"/>
  <c r="Z22" i="4" s="1"/>
  <c r="Z23" i="4" s="1"/>
  <c r="Z24" i="4" s="1"/>
  <c r="Z25" i="4" s="1"/>
  <c r="Y36" i="4"/>
  <c r="Y37" i="4" s="1"/>
  <c r="Y38" i="4" s="1"/>
  <c r="Y39" i="4" s="1"/>
  <c r="Y40" i="4" s="1"/>
  <c r="Y41" i="4" s="1"/>
  <c r="Y42" i="4" s="1"/>
  <c r="Y43" i="4" s="1"/>
  <c r="Y44" i="4" s="1"/>
  <c r="Y45" i="4" s="1"/>
  <c r="Y46" i="4" s="1"/>
  <c r="Y47" i="4" s="1"/>
  <c r="Y48" i="4" s="1"/>
  <c r="Y19" i="4"/>
  <c r="Y20" i="4" s="1"/>
  <c r="Y21" i="4" s="1"/>
  <c r="Y22" i="4" s="1"/>
  <c r="Y23" i="4" s="1"/>
  <c r="Y24" i="4" s="1"/>
  <c r="Y25" i="4" s="1"/>
  <c r="X36" i="4" l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W36" i="4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V36" i="4"/>
  <c r="V37" i="4" s="1"/>
  <c r="V38" i="4" s="1"/>
  <c r="V39" i="4" s="1"/>
  <c r="V40" i="4" s="1"/>
  <c r="V41" i="4" s="1"/>
  <c r="V42" i="4" s="1"/>
  <c r="V43" i="4" s="1"/>
  <c r="V44" i="4" s="1"/>
  <c r="V45" i="4" s="1"/>
  <c r="V46" i="4" s="1"/>
  <c r="V47" i="4" s="1"/>
  <c r="V48" i="4" s="1"/>
  <c r="U41" i="4"/>
  <c r="U42" i="4" s="1"/>
  <c r="U43" i="4" s="1"/>
  <c r="U44" i="4" s="1"/>
  <c r="U45" i="4" s="1"/>
  <c r="U46" i="4" s="1"/>
  <c r="U47" i="4" s="1"/>
  <c r="U48" i="4" s="1"/>
  <c r="T36" i="4"/>
  <c r="T37" i="4" s="1"/>
  <c r="T38" i="4" s="1"/>
  <c r="T39" i="4" s="1"/>
  <c r="T40" i="4" s="1"/>
  <c r="T41" i="4" s="1"/>
  <c r="T42" i="4" s="1"/>
  <c r="T43" i="4" s="1"/>
  <c r="T44" i="4" s="1"/>
  <c r="T45" i="4" s="1"/>
  <c r="T46" i="4" s="1"/>
  <c r="T47" i="4" s="1"/>
  <c r="T48" i="4" s="1"/>
  <c r="X19" i="4"/>
  <c r="X20" i="4" s="1"/>
  <c r="X21" i="4" s="1"/>
  <c r="X22" i="4" s="1"/>
  <c r="X23" i="4" s="1"/>
  <c r="X24" i="4" s="1"/>
  <c r="X25" i="4" s="1"/>
  <c r="W19" i="4"/>
  <c r="W20" i="4" s="1"/>
  <c r="W21" i="4" s="1"/>
  <c r="W22" i="4" s="1"/>
  <c r="W23" i="4" s="1"/>
  <c r="W24" i="4" s="1"/>
  <c r="W25" i="4" s="1"/>
  <c r="V19" i="4"/>
  <c r="V20" i="4" s="1"/>
  <c r="V21" i="4" s="1"/>
  <c r="V22" i="4" s="1"/>
  <c r="V23" i="4" s="1"/>
  <c r="V24" i="4" s="1"/>
  <c r="V25" i="4" s="1"/>
  <c r="U19" i="4"/>
  <c r="U20" i="4" s="1"/>
  <c r="U21" i="4" s="1"/>
  <c r="U22" i="4" s="1"/>
  <c r="U23" i="4" s="1"/>
  <c r="U24" i="4" s="1"/>
  <c r="U25" i="4" s="1"/>
  <c r="T19" i="4"/>
  <c r="T20" i="4" s="1"/>
  <c r="T21" i="4" s="1"/>
  <c r="T22" i="4" s="1"/>
  <c r="T23" i="4" s="1"/>
  <c r="T24" i="4" s="1"/>
  <c r="T25" i="4" s="1"/>
  <c r="S19" i="4"/>
  <c r="S36" i="4" l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S47" i="4" s="1"/>
  <c r="S48" i="4" s="1"/>
  <c r="S20" i="4"/>
  <c r="S21" i="4" s="1"/>
  <c r="S22" i="4" s="1"/>
  <c r="S23" i="4" s="1"/>
  <c r="S24" i="4" s="1"/>
  <c r="S25" i="4" s="1"/>
  <c r="R36" i="4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R48" i="4" s="1"/>
  <c r="R19" i="4"/>
  <c r="R20" i="4" s="1"/>
  <c r="R21" i="4" s="1"/>
  <c r="R22" i="4" s="1"/>
  <c r="R23" i="4" s="1"/>
  <c r="R24" i="4" s="1"/>
  <c r="R25" i="4" s="1"/>
  <c r="Q36" i="4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Q48" i="4" s="1"/>
  <c r="Q19" i="4"/>
  <c r="Q20" i="4" s="1"/>
  <c r="Q21" i="4" s="1"/>
  <c r="Q22" i="4" s="1"/>
  <c r="Q23" i="4" s="1"/>
  <c r="Q24" i="4" s="1"/>
  <c r="Q25" i="4" s="1"/>
  <c r="P36" i="4" l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O36" i="4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N36" i="4"/>
  <c r="N37" i="4" s="1"/>
  <c r="N38" i="4" s="1"/>
  <c r="N39" i="4" s="1"/>
  <c r="N40" i="4" s="1"/>
  <c r="N41" i="4" s="1"/>
  <c r="P19" i="4"/>
  <c r="P20" i="4" s="1"/>
  <c r="P21" i="4" s="1"/>
  <c r="P22" i="4" s="1"/>
  <c r="P23" i="4" s="1"/>
  <c r="P24" i="4" s="1"/>
  <c r="P25" i="4" s="1"/>
  <c r="N42" i="4" l="1"/>
  <c r="N43" i="4" s="1"/>
  <c r="N44" i="4" s="1"/>
  <c r="O17" i="4"/>
  <c r="O19" i="4" s="1"/>
  <c r="O20" i="4" s="1"/>
  <c r="O21" i="4" s="1"/>
  <c r="O22" i="4" s="1"/>
  <c r="O23" i="4" s="1"/>
  <c r="O24" i="4" s="1"/>
  <c r="O25" i="4" s="1"/>
  <c r="N19" i="4"/>
  <c r="N20" i="4" s="1"/>
  <c r="N21" i="4" s="1"/>
  <c r="N22" i="4" s="1"/>
  <c r="N23" i="4" s="1"/>
  <c r="N24" i="4" s="1"/>
  <c r="N25" i="4" s="1"/>
  <c r="M15" i="4"/>
  <c r="M17" i="4" s="1"/>
  <c r="M19" i="4" s="1"/>
  <c r="M20" i="4" s="1"/>
  <c r="M21" i="4" s="1"/>
  <c r="M22" i="4" s="1"/>
  <c r="M23" i="4" s="1"/>
  <c r="M24" i="4" s="1"/>
  <c r="M25" i="4" s="1"/>
  <c r="C30" i="4"/>
  <c r="D30" i="4" s="1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30" i="4" s="1"/>
  <c r="AI30" i="4" s="1"/>
  <c r="AJ30" i="4" s="1"/>
  <c r="AK30" i="4" s="1"/>
  <c r="AL30" i="4" s="1"/>
  <c r="AM30" i="4" s="1"/>
  <c r="AN30" i="4" s="1"/>
  <c r="AO30" i="4" s="1"/>
  <c r="AP30" i="4" s="1"/>
  <c r="AQ30" i="4" s="1"/>
  <c r="AR30" i="4" s="1"/>
  <c r="AS30" i="4" s="1"/>
  <c r="AT30" i="4" s="1"/>
  <c r="AU30" i="4" s="1"/>
  <c r="AV30" i="4" s="1"/>
  <c r="AW30" i="4" s="1"/>
  <c r="AX30" i="4" s="1"/>
  <c r="AY30" i="4" s="1"/>
  <c r="AZ30" i="4" s="1"/>
  <c r="BA30" i="4" s="1"/>
  <c r="C9" i="4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AJ9" i="4" s="1"/>
  <c r="AK9" i="4" s="1"/>
  <c r="AL9" i="4" s="1"/>
  <c r="AM9" i="4" s="1"/>
  <c r="AN9" i="4" s="1"/>
  <c r="AO9" i="4" s="1"/>
  <c r="AP9" i="4" s="1"/>
  <c r="AQ9" i="4" s="1"/>
  <c r="AR9" i="4" s="1"/>
  <c r="AS9" i="4" s="1"/>
  <c r="AT9" i="4" s="1"/>
  <c r="AU9" i="4" s="1"/>
  <c r="AV9" i="4" s="1"/>
  <c r="AW9" i="4" s="1"/>
  <c r="AX9" i="4" s="1"/>
  <c r="AY9" i="4" s="1"/>
  <c r="AZ9" i="4" s="1"/>
  <c r="BA9" i="4" s="1"/>
  <c r="G36" i="4"/>
  <c r="G37" i="4" s="1"/>
  <c r="F36" i="4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E36" i="4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D36" i="4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C36" i="4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B36" i="4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G19" i="4"/>
  <c r="G20" i="4" s="1"/>
  <c r="G21" i="4" s="1"/>
  <c r="G22" i="4" s="1"/>
  <c r="G23" i="4" s="1"/>
  <c r="G24" i="4" s="1"/>
  <c r="G25" i="4" s="1"/>
  <c r="F19" i="4"/>
  <c r="F20" i="4" s="1"/>
  <c r="F21" i="4" s="1"/>
  <c r="F22" i="4" s="1"/>
  <c r="F23" i="4" s="1"/>
  <c r="F24" i="4" s="1"/>
  <c r="F25" i="4" s="1"/>
  <c r="E19" i="4"/>
  <c r="E20" i="4" s="1"/>
  <c r="E21" i="4" s="1"/>
  <c r="E22" i="4" s="1"/>
  <c r="E23" i="4" s="1"/>
  <c r="E24" i="4" s="1"/>
  <c r="E25" i="4" s="1"/>
  <c r="D19" i="4"/>
  <c r="D20" i="4" s="1"/>
  <c r="D21" i="4" s="1"/>
  <c r="D22" i="4" s="1"/>
  <c r="D23" i="4" s="1"/>
  <c r="D24" i="4" s="1"/>
  <c r="D25" i="4" s="1"/>
  <c r="C19" i="4"/>
  <c r="C20" i="4" s="1"/>
  <c r="C21" i="4" s="1"/>
  <c r="C22" i="4" s="1"/>
  <c r="C23" i="4" s="1"/>
  <c r="C24" i="4" s="1"/>
  <c r="C25" i="4" s="1"/>
  <c r="B19" i="4"/>
  <c r="B20" i="4" s="1"/>
  <c r="B21" i="4" s="1"/>
  <c r="B22" i="4" s="1"/>
  <c r="B23" i="4" s="1"/>
  <c r="B24" i="4" s="1"/>
  <c r="B25" i="4" s="1"/>
  <c r="N45" i="4" l="1"/>
  <c r="N46" i="4" s="1"/>
  <c r="N47" i="4" s="1"/>
  <c r="N48" i="4" s="1"/>
  <c r="AF36" i="1"/>
  <c r="Y49" i="1" l="1"/>
  <c r="X49" i="1"/>
  <c r="W49" i="1"/>
  <c r="V49" i="1"/>
  <c r="U49" i="1"/>
  <c r="S49" i="1"/>
  <c r="R49" i="1"/>
  <c r="Q49" i="1"/>
  <c r="P49" i="1"/>
  <c r="O49" i="1"/>
  <c r="AF37" i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E37" i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S37" i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O37" i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AE36" i="1"/>
  <c r="AD36" i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C36" i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B36" i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A36" i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V36" i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U36" i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S36" i="1"/>
  <c r="R36" i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Q36" i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P36" i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O36" i="1"/>
  <c r="N36" i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M36" i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L36" i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K36" i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J36" i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I36" i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H36" i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G36" i="1"/>
  <c r="F36" i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E36" i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D36" i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C36" i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N30" i="1"/>
  <c r="O30" i="1" s="1"/>
  <c r="P30" i="1" s="1"/>
  <c r="Q30" i="1" s="1"/>
  <c r="R30" i="1" s="1"/>
  <c r="S30" i="1" s="1"/>
  <c r="T30" i="1" s="1"/>
  <c r="U30" i="1" s="1"/>
  <c r="V30" i="1" s="1"/>
  <c r="D30" i="1"/>
  <c r="E30" i="1" s="1"/>
  <c r="F30" i="1" s="1"/>
  <c r="G30" i="1" s="1"/>
  <c r="H30" i="1" s="1"/>
  <c r="I30" i="1" s="1"/>
  <c r="J30" i="1" s="1"/>
  <c r="K30" i="1" s="1"/>
  <c r="L30" i="1" s="1"/>
  <c r="C30" i="1"/>
  <c r="Y26" i="1"/>
  <c r="X26" i="1"/>
  <c r="W26" i="1"/>
  <c r="V26" i="1"/>
  <c r="U26" i="1"/>
  <c r="T26" i="1"/>
  <c r="S26" i="1"/>
  <c r="R26" i="1"/>
  <c r="Q26" i="1"/>
  <c r="P26" i="1"/>
  <c r="O26" i="1"/>
  <c r="N26" i="1"/>
  <c r="V22" i="1"/>
  <c r="V23" i="1" s="1"/>
  <c r="V24" i="1" s="1"/>
  <c r="V25" i="1" s="1"/>
  <c r="O22" i="1"/>
  <c r="O23" i="1" s="1"/>
  <c r="O24" i="1" s="1"/>
  <c r="O25" i="1" s="1"/>
  <c r="V21" i="1"/>
  <c r="U21" i="1"/>
  <c r="U22" i="1" s="1"/>
  <c r="U23" i="1" s="1"/>
  <c r="U24" i="1" s="1"/>
  <c r="U25" i="1" s="1"/>
  <c r="T21" i="1"/>
  <c r="T22" i="1" s="1"/>
  <c r="T23" i="1" s="1"/>
  <c r="T24" i="1" s="1"/>
  <c r="T25" i="1" s="1"/>
  <c r="AE20" i="1"/>
  <c r="AE21" i="1" s="1"/>
  <c r="AE22" i="1" s="1"/>
  <c r="AE23" i="1" s="1"/>
  <c r="AE24" i="1" s="1"/>
  <c r="AE25" i="1" s="1"/>
  <c r="AF18" i="1"/>
  <c r="AF20" i="1" s="1"/>
  <c r="AF21" i="1" s="1"/>
  <c r="AF22" i="1" s="1"/>
  <c r="AF23" i="1" s="1"/>
  <c r="AF24" i="1" s="1"/>
  <c r="AF25" i="1" s="1"/>
  <c r="AE18" i="1"/>
  <c r="AD18" i="1"/>
  <c r="AD20" i="1" s="1"/>
  <c r="AD21" i="1" s="1"/>
  <c r="AD22" i="1" s="1"/>
  <c r="AD23" i="1" s="1"/>
  <c r="AD24" i="1" s="1"/>
  <c r="AD25" i="1" s="1"/>
  <c r="AC18" i="1"/>
  <c r="AC20" i="1" s="1"/>
  <c r="AC21" i="1" s="1"/>
  <c r="AC22" i="1" s="1"/>
  <c r="AC23" i="1" s="1"/>
  <c r="AC24" i="1" s="1"/>
  <c r="AC25" i="1" s="1"/>
  <c r="AB18" i="1"/>
  <c r="AB20" i="1" s="1"/>
  <c r="AB21" i="1" s="1"/>
  <c r="AB22" i="1" s="1"/>
  <c r="AB23" i="1" s="1"/>
  <c r="AB24" i="1" s="1"/>
  <c r="AB25" i="1" s="1"/>
  <c r="AA18" i="1"/>
  <c r="AA20" i="1" s="1"/>
  <c r="AA21" i="1" s="1"/>
  <c r="AA22" i="1" s="1"/>
  <c r="AA23" i="1" s="1"/>
  <c r="AA24" i="1" s="1"/>
  <c r="AA25" i="1" s="1"/>
  <c r="S18" i="1"/>
  <c r="S20" i="1" s="1"/>
  <c r="S21" i="1" s="1"/>
  <c r="S22" i="1" s="1"/>
  <c r="S23" i="1" s="1"/>
  <c r="S24" i="1" s="1"/>
  <c r="S25" i="1" s="1"/>
  <c r="Q18" i="1"/>
  <c r="Q20" i="1" s="1"/>
  <c r="Q21" i="1" s="1"/>
  <c r="Q22" i="1" s="1"/>
  <c r="Q23" i="1" s="1"/>
  <c r="Q24" i="1" s="1"/>
  <c r="Q25" i="1" s="1"/>
  <c r="O18" i="1"/>
  <c r="O20" i="1" s="1"/>
  <c r="O21" i="1" s="1"/>
  <c r="R17" i="1"/>
  <c r="R18" i="1" s="1"/>
  <c r="R20" i="1" s="1"/>
  <c r="R21" i="1" s="1"/>
  <c r="R22" i="1" s="1"/>
  <c r="R23" i="1" s="1"/>
  <c r="R24" i="1" s="1"/>
  <c r="R25" i="1" s="1"/>
  <c r="P17" i="1"/>
  <c r="P18" i="1" s="1"/>
  <c r="P20" i="1" s="1"/>
  <c r="P21" i="1" s="1"/>
  <c r="P22" i="1" s="1"/>
  <c r="P23" i="1" s="1"/>
  <c r="P24" i="1" s="1"/>
  <c r="P25" i="1" s="1"/>
  <c r="B17" i="1"/>
  <c r="B18" i="1" s="1"/>
  <c r="B20" i="1" s="1"/>
  <c r="B21" i="1" s="1"/>
  <c r="B22" i="1" s="1"/>
  <c r="B23" i="1" s="1"/>
  <c r="B24" i="1" s="1"/>
  <c r="B25" i="1" s="1"/>
  <c r="K16" i="1"/>
  <c r="K17" i="1" s="1"/>
  <c r="K18" i="1" s="1"/>
  <c r="K20" i="1" s="1"/>
  <c r="K21" i="1" s="1"/>
  <c r="K22" i="1" s="1"/>
  <c r="K23" i="1" s="1"/>
  <c r="K24" i="1" s="1"/>
  <c r="K25" i="1" s="1"/>
  <c r="I16" i="1"/>
  <c r="I17" i="1" s="1"/>
  <c r="I18" i="1" s="1"/>
  <c r="I20" i="1" s="1"/>
  <c r="I21" i="1" s="1"/>
  <c r="I22" i="1" s="1"/>
  <c r="I23" i="1" s="1"/>
  <c r="I24" i="1" s="1"/>
  <c r="I25" i="1" s="1"/>
  <c r="G16" i="1"/>
  <c r="G17" i="1" s="1"/>
  <c r="G18" i="1" s="1"/>
  <c r="G20" i="1" s="1"/>
  <c r="G21" i="1" s="1"/>
  <c r="G22" i="1" s="1"/>
  <c r="G23" i="1" s="1"/>
  <c r="G24" i="1" s="1"/>
  <c r="G25" i="1" s="1"/>
  <c r="E16" i="1"/>
  <c r="E17" i="1" s="1"/>
  <c r="E18" i="1" s="1"/>
  <c r="E20" i="1" s="1"/>
  <c r="E21" i="1" s="1"/>
  <c r="E22" i="1" s="1"/>
  <c r="E23" i="1" s="1"/>
  <c r="E24" i="1" s="1"/>
  <c r="E25" i="1" s="1"/>
  <c r="B16" i="1"/>
  <c r="L15" i="1"/>
  <c r="L17" i="1" s="1"/>
  <c r="L18" i="1" s="1"/>
  <c r="L20" i="1" s="1"/>
  <c r="L21" i="1" s="1"/>
  <c r="L22" i="1" s="1"/>
  <c r="L23" i="1" s="1"/>
  <c r="L24" i="1" s="1"/>
  <c r="L25" i="1" s="1"/>
  <c r="J15" i="1"/>
  <c r="J17" i="1" s="1"/>
  <c r="J18" i="1" s="1"/>
  <c r="J20" i="1" s="1"/>
  <c r="J21" i="1" s="1"/>
  <c r="J22" i="1" s="1"/>
  <c r="J23" i="1" s="1"/>
  <c r="J24" i="1" s="1"/>
  <c r="J25" i="1" s="1"/>
  <c r="H15" i="1"/>
  <c r="H17" i="1" s="1"/>
  <c r="H18" i="1" s="1"/>
  <c r="H20" i="1" s="1"/>
  <c r="H21" i="1" s="1"/>
  <c r="H22" i="1" s="1"/>
  <c r="H23" i="1" s="1"/>
  <c r="H24" i="1" s="1"/>
  <c r="H25" i="1" s="1"/>
  <c r="F15" i="1"/>
  <c r="F17" i="1" s="1"/>
  <c r="F18" i="1" s="1"/>
  <c r="F20" i="1" s="1"/>
  <c r="F21" i="1" s="1"/>
  <c r="F22" i="1" s="1"/>
  <c r="F23" i="1" s="1"/>
  <c r="F24" i="1" s="1"/>
  <c r="F25" i="1" s="1"/>
  <c r="D15" i="1"/>
  <c r="D17" i="1" s="1"/>
  <c r="D18" i="1" s="1"/>
  <c r="D20" i="1" s="1"/>
  <c r="D21" i="1" s="1"/>
  <c r="D22" i="1" s="1"/>
  <c r="D23" i="1" s="1"/>
  <c r="D24" i="1" s="1"/>
  <c r="D25" i="1" s="1"/>
  <c r="C15" i="1"/>
  <c r="C17" i="1" s="1"/>
  <c r="C18" i="1" s="1"/>
  <c r="C20" i="1" s="1"/>
  <c r="C21" i="1" s="1"/>
  <c r="C22" i="1" s="1"/>
  <c r="C23" i="1" s="1"/>
  <c r="C24" i="1" s="1"/>
  <c r="C25" i="1" s="1"/>
  <c r="P14" i="1"/>
  <c r="Q14" i="1" s="1"/>
  <c r="R14" i="1" s="1"/>
  <c r="S14" i="1" s="1"/>
  <c r="T14" i="1" s="1"/>
  <c r="U14" i="1" s="1"/>
  <c r="V14" i="1" s="1"/>
  <c r="O14" i="1"/>
  <c r="M14" i="1"/>
  <c r="M16" i="1" s="1"/>
  <c r="M17" i="1" s="1"/>
  <c r="M18" i="1" s="1"/>
  <c r="M20" i="1" s="1"/>
  <c r="M21" i="1" s="1"/>
  <c r="M22" i="1" s="1"/>
  <c r="M23" i="1" s="1"/>
  <c r="M24" i="1" s="1"/>
  <c r="M25" i="1" s="1"/>
  <c r="N9" i="1"/>
  <c r="O9" i="1" s="1"/>
  <c r="P9" i="1" s="1"/>
  <c r="Q9" i="1" s="1"/>
  <c r="R9" i="1" s="1"/>
  <c r="S9" i="1" s="1"/>
  <c r="T9" i="1" s="1"/>
  <c r="U9" i="1" s="1"/>
  <c r="V9" i="1" s="1"/>
  <c r="C9" i="1"/>
  <c r="D9" i="1" s="1"/>
  <c r="E9" i="1" s="1"/>
  <c r="F9" i="1" s="1"/>
  <c r="G9" i="1" s="1"/>
  <c r="H9" i="1" s="1"/>
  <c r="I9" i="1" s="1"/>
  <c r="J9" i="1" s="1"/>
  <c r="K9" i="1" s="1"/>
  <c r="L9" i="1" s="1"/>
  <c r="A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Aguero</author>
  </authors>
  <commentList>
    <comment ref="C12" authorId="0" shapeId="0" xr:uid="{A5F495F6-D2DA-4229-BA3C-4FE064DCEF40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12" authorId="0" shapeId="0" xr:uid="{8BD1A809-56D5-402E-B62D-67DAE27C6956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G12" authorId="0" shapeId="0" xr:uid="{69AB0DC4-7052-4FE8-B969-6AF24A8204CC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D14" authorId="0" shapeId="0" xr:uid="{EA4F7292-C941-4484-995C-33CFB76B298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14" authorId="0" shapeId="0" xr:uid="{F8E2DC87-15FD-4C55-BBCB-6F7F948E949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31" authorId="0" shapeId="0" xr:uid="{67B32E6B-C350-4156-8A05-8CC9671EFA1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H31" authorId="0" shapeId="0" xr:uid="{CD78351F-3FA5-44D2-AD8E-EAF13FB546A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K31" authorId="0" shapeId="0" xr:uid="{F828E082-C57C-4BC3-96B7-A2BE2AE7A325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E32" authorId="0" shapeId="0" xr:uid="{5224E26B-498D-4AF4-8342-7AC609B95B5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G32" authorId="0" shapeId="0" xr:uid="{E982A134-EE34-40DC-B7C9-4754CF87644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J32" authorId="0" shapeId="0" xr:uid="{BFDE01AC-8A45-4ECE-AE93-260EEA557A9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L32" authorId="0" shapeId="0" xr:uid="{1B021A82-AEA4-4F47-AF80-10460DB09821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34" authorId="0" shapeId="0" xr:uid="{9D188EF5-6A73-4E4D-9DC2-4061D02B319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C34" authorId="0" shapeId="0" xr:uid="{9C879A0C-0528-4BE3-B0EA-3E644E54448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D34" authorId="0" shapeId="0" xr:uid="{A9A1D308-B90F-4959-AC0F-B920A587C47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34" authorId="0" shapeId="0" xr:uid="{C9AED132-2F5F-4967-B3CD-AD9FF713F90D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G34" authorId="0" shapeId="0" xr:uid="{990AE440-EE5F-4304-B562-5EF1A7877030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H34" authorId="0" shapeId="0" xr:uid="{0C4106CC-DC97-4316-9C07-8D02C96A6078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J34" authorId="0" shapeId="0" xr:uid="{53D4D2CA-CEB3-4837-A7D9-0FE0E6A2F6B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K34" authorId="0" shapeId="0" xr:uid="{57AC2CAC-474B-41BA-9D2C-17A1C9967200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L34" authorId="0" shapeId="0" xr:uid="{C954DDD1-7137-4EBF-9F14-D6A0B3C746E6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D35" authorId="0" shapeId="0" xr:uid="{9744A3C3-5D2E-4C01-9A69-23F2C5E4A797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E35" authorId="0" shapeId="0" xr:uid="{0EA6B16D-5D77-4187-8212-0DA734D9AD9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H35" authorId="0" shapeId="0" xr:uid="{14C797B7-38E3-4D2B-BE6E-6C4E46210A9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Aguero</author>
    <author>tc={F0E1838C-B488-4143-B695-25B65622FC28}</author>
    <author>tc={2A0F4337-B951-4B2B-B88B-DD3EBEC301BD}</author>
    <author>tc={E0ECB9FE-F399-4AB2-8FA1-53988C4EB4EF}</author>
  </authors>
  <commentList>
    <comment ref="R8" authorId="0" shapeId="0" xr:uid="{5F4770A4-F884-4301-9120-3E1584E03072}">
      <text>
        <r>
          <rPr>
            <b/>
            <sz val="9"/>
            <color indexed="81"/>
            <rFont val="Tahoma"/>
            <family val="2"/>
          </rPr>
          <t>PHASE IN to cover AX1 blank sailin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C66C3D79-91A1-41D3-B87D-C6767BB2FFAB}">
      <text>
        <r>
          <rPr>
            <b/>
            <sz val="9"/>
            <color indexed="81"/>
            <rFont val="Tahoma"/>
            <family val="2"/>
          </rPr>
          <t>solo descarga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2" authorId="0" shapeId="0" xr:uid="{3F91737D-FB00-4313-B28D-65ACF21CBFF1}">
      <text>
        <r>
          <rPr>
            <b/>
            <sz val="9"/>
            <color indexed="81"/>
            <rFont val="Tahoma"/>
            <family val="2"/>
          </rPr>
          <t>SOLO IMPORTACION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3" authorId="0" shapeId="0" xr:uid="{510EE4B9-8215-4C99-9F81-6701D07A5BE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I13" authorId="0" shapeId="0" xr:uid="{AAFA96E5-52A4-4DCC-AF01-F0F27C9D7DB2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S17" authorId="0" shapeId="0" xr:uid="{8286B021-827C-4713-A499-14D2B0908B2D}">
      <text>
        <r>
          <rPr>
            <b/>
            <sz val="9"/>
            <color indexed="81"/>
            <rFont val="Tahoma"/>
            <family val="2"/>
          </rPr>
          <t xml:space="preserve">impo/expo 1era recalada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7" authorId="0" shapeId="0" xr:uid="{CD02943E-36E1-45F0-8E48-B3BB3C9E66E7}">
      <text>
        <r>
          <rPr>
            <b/>
            <sz val="9"/>
            <color indexed="81"/>
            <rFont val="Tahoma"/>
            <family val="2"/>
          </rPr>
          <t xml:space="preserve">impo/expo 1era recalada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8" authorId="0" shapeId="0" xr:uid="{8C11F33E-C41B-460A-8EEA-D4267FD5DF75}">
      <text>
        <r>
          <rPr>
            <b/>
            <sz val="9"/>
            <color indexed="81"/>
            <rFont val="Tahoma"/>
            <family val="2"/>
          </rPr>
          <t>TBN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9" authorId="0" shapeId="0" xr:uid="{1BBE3AE1-0C19-49B3-9789-EC442B6366E1}">
      <text>
        <r>
          <rPr>
            <sz val="9"/>
            <color indexed="81"/>
            <rFont val="Tahoma"/>
            <family val="2"/>
          </rPr>
          <t xml:space="preserve">PHASE OUT
</t>
        </r>
      </text>
    </comment>
    <comment ref="L21" authorId="0" shapeId="0" xr:uid="{D47D9764-0CF4-4803-9787-78BDA59D5480}">
      <text>
        <r>
          <rPr>
            <sz val="9"/>
            <color indexed="81"/>
            <rFont val="Tahoma"/>
            <family val="2"/>
          </rPr>
          <t xml:space="preserve">PHASE OUT
</t>
        </r>
      </text>
    </comment>
    <comment ref="E30" authorId="1" shapeId="0" xr:uid="{F0E1838C-B488-4143-B695-25B65622FC2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K30" authorId="0" shapeId="0" xr:uid="{9DDBF45D-D2A4-461B-8290-04DC7EC7BBF9}">
      <text>
        <r>
          <rPr>
            <b/>
            <sz val="9"/>
            <color indexed="81"/>
            <rFont val="Tahoma"/>
            <family val="2"/>
          </rPr>
          <t xml:space="preserve">MSC NITYA B PHASE OUT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0" authorId="0" shapeId="0" xr:uid="{DAC2DE26-A609-49DD-8B9C-2E686E5C121D}">
      <text>
        <r>
          <rPr>
            <b/>
            <sz val="9"/>
            <color indexed="81"/>
            <rFont val="Tahoma"/>
            <family val="2"/>
          </rPr>
          <t>MSC MADHU B Phase Out
MSC DESIREE Phase 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0" authorId="0" shapeId="0" xr:uid="{0F0DFA8F-3485-4849-BBDA-88A2F147EF81}">
      <text>
        <r>
          <rPr>
            <sz val="9"/>
            <color indexed="81"/>
            <rFont val="Tahoma"/>
            <family val="2"/>
          </rPr>
          <t xml:space="preserve">MSC GAYANE PHASE OUT FA007A/FA013R
MSC EART PHASE IN FA013R
</t>
        </r>
      </text>
    </comment>
    <comment ref="W30" authorId="0" shapeId="0" xr:uid="{4E39261B-9C87-47C7-9B4A-F0A87F6BED9A}">
      <text>
        <r>
          <rPr>
            <b/>
            <sz val="9"/>
            <color indexed="81"/>
            <rFont val="Tahoma"/>
            <family val="2"/>
          </rPr>
          <t xml:space="preserve">MSC ALTAIR TBC
MSC CARLOTTA PHASE OUT
MSC PERLE PHASE IN
</t>
        </r>
      </text>
    </comment>
    <comment ref="AY34" authorId="0" shapeId="0" xr:uid="{B301471A-A94F-46F1-AB7A-9ED18FB8AC34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L34" authorId="0" shapeId="0" xr:uid="{FA291F56-6038-4023-89A3-4A5E9D4EFD55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J35" authorId="2" shapeId="0" xr:uid="{2A0F4337-B951-4B2B-B88B-DD3EBEC301B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Rotacion LQN 26-07 y luego CNL 28-07</t>
      </text>
    </comment>
    <comment ref="AV35" authorId="0" shapeId="0" xr:uid="{FBCCCAC3-9AD1-47BC-AAB3-C6EF8A9FBF5C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G35" authorId="0" shapeId="0" xr:uid="{556F206F-2816-46F0-B378-9380319BE09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K35" authorId="0" shapeId="0" xr:uid="{BE89EB00-0FFF-4DAB-8732-E103DF8D9C9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G36" authorId="0" shapeId="0" xr:uid="{2E410415-E35D-4F42-8A5A-44E9C6D97824}">
      <text>
        <r>
          <rPr>
            <sz val="9"/>
            <color indexed="81"/>
            <rFont val="Tahoma"/>
            <family val="2"/>
          </rPr>
          <t xml:space="preserve">Importacion / Exportacion 1 sola recalada
</t>
        </r>
      </text>
    </comment>
    <comment ref="AK36" authorId="3" shapeId="0" xr:uid="{E0ECB9FE-F399-4AB2-8FA1-53988C4EB4E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MN realiza solo 1 recalada para IMPO/EXPO</t>
      </text>
    </comment>
    <comment ref="AU36" authorId="0" shapeId="0" xr:uid="{F88C0F7A-DB0B-4F69-9921-FE48E4D0ECE1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C37" authorId="0" shapeId="0" xr:uid="{14E6EE45-24AF-408E-8DE8-02DE8448F019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H37" authorId="0" shapeId="0" xr:uid="{F61FD7CF-6D35-47F6-8D80-8089919E153F}">
      <text>
        <r>
          <rPr>
            <b/>
            <sz val="9"/>
            <color indexed="81"/>
            <rFont val="Tahoma"/>
            <family val="2"/>
          </rPr>
          <t xml:space="preserve">Ommite Expo Cargo </t>
        </r>
      </text>
    </comment>
    <comment ref="AT37" authorId="0" shapeId="0" xr:uid="{33E0085F-A011-44D8-B7E6-15D6317150C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V37" authorId="0" shapeId="0" xr:uid="{4A0FD926-CBA3-4640-9486-6F424ECB5E35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Y37" authorId="0" shapeId="0" xr:uid="{308E596B-316D-478E-A5E0-03BB8C1F0F6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J37" authorId="0" shapeId="0" xr:uid="{064806C9-B8B9-4BC5-B8E3-1D01AC310B0C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L37" authorId="0" shapeId="0" xr:uid="{B0E94E90-EC99-492C-99E0-CD2930A25451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C38" authorId="0" shapeId="0" xr:uid="{E5AB7373-7159-467A-8D87-4168C26F864A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U38" authorId="0" shapeId="0" xr:uid="{6A4108A0-4DED-4962-AE0C-1BA721A88A0D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G38" authorId="0" shapeId="0" xr:uid="{257D0C14-1583-49AE-AD45-D7F7442E832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J38" authorId="0" shapeId="0" xr:uid="{1EB9D9B9-1441-46BE-8F04-AB87C26B72B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K38" authorId="0" shapeId="0" xr:uid="{3F648849-50F4-454C-AD12-D19A08743CC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Aguero</author>
    <author/>
    <author>tc={317896CC-8D48-49CA-B0A4-4C940FF28DF4}</author>
    <author>tc={E2991B70-8E13-42D4-9DB4-C6CB64907B99}</author>
    <author>tc={C3864780-F4E4-456A-90F1-656D81ED9DFA}</author>
    <author>tc={80FB559A-D5AE-4698-A3AD-273AB7AD3594}</author>
    <author>tc={30B7E3CD-236D-4EFF-908A-BD1654D62A9C}</author>
    <author>tc={E5078011-85EE-474B-ABF8-1EEA8A837E88}</author>
    <author>tc={468BA691-7168-43A3-810F-EC84320F37BF}</author>
  </authors>
  <commentList>
    <comment ref="AV10" authorId="0" shapeId="0" xr:uid="{D4C2A43F-9F92-4BB6-9B97-B947B8125EB4}">
      <text>
        <r>
          <rPr>
            <b/>
            <sz val="9"/>
            <color indexed="81"/>
            <rFont val="Tahoma"/>
            <family val="2"/>
          </rPr>
          <t>AX3
Rotation changes for rescuing AX1 Blank Sailing</t>
        </r>
      </text>
    </comment>
    <comment ref="AR14" authorId="0" shapeId="0" xr:uid="{929CAE0C-26F5-4531-9CB8-0A5FE2FB0EAF}">
      <text>
        <r>
          <rPr>
            <b/>
            <sz val="9"/>
            <color indexed="81"/>
            <rFont val="Tahoma"/>
            <family val="2"/>
          </rPr>
          <t xml:space="preserve">SOLO IMPO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4" authorId="0" shapeId="0" xr:uid="{1917A784-EAC1-4331-AB74-A36E68D1C209}">
      <text>
        <r>
          <rPr>
            <b/>
            <sz val="9"/>
            <color indexed="81"/>
            <rFont val="Tahoma"/>
            <family val="2"/>
          </rPr>
          <t xml:space="preserve">SOLO IMPORTACION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4" authorId="0" shapeId="0" xr:uid="{21C1C69D-0ED7-407D-B484-46D8E6A0BBE0}">
      <text>
        <r>
          <rPr>
            <b/>
            <sz val="9"/>
            <color indexed="81"/>
            <rFont val="Tahoma"/>
            <family val="2"/>
          </rPr>
          <t>SOLO DESCARGA IMPO</t>
        </r>
      </text>
    </comment>
    <comment ref="AO15" authorId="0" shapeId="0" xr:uid="{67646B3A-1B7C-4A3E-8592-A48462B408DD}">
      <text>
        <r>
          <rPr>
            <sz val="9"/>
            <color indexed="81"/>
            <rFont val="Tahoma"/>
            <family val="2"/>
          </rPr>
          <t xml:space="preserve">PORT OMIT HEAVY SWELL
</t>
        </r>
      </text>
    </comment>
    <comment ref="AT15" authorId="0" shapeId="0" xr:uid="{2A0F1788-3CE6-43BE-9615-96F2C6172406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AV15" authorId="0" shapeId="0" xr:uid="{9CD04FDE-5109-4878-A515-A8AE03C3C0D6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AR17" authorId="0" shapeId="0" xr:uid="{06885042-1E0C-4A69-8265-91A3AF73B342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G31" authorId="1" shapeId="0" xr:uid="{7965312A-2837-4BAD-98CA-709532AD3A0D}">
      <text>
        <r>
          <rPr>
            <sz val="10"/>
            <color rgb="FF000000"/>
            <rFont val="Arial"/>
            <family val="2"/>
          </rPr>
          <t>MOL BREEZE - TO BE NOMINATED</t>
        </r>
      </text>
    </comment>
    <comment ref="AB31" authorId="2" shapeId="0" xr:uid="{317896CC-8D48-49CA-B0A4-4C940FF28DF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G31" authorId="3" shapeId="0" xr:uid="{E2991B70-8E13-42D4-9DB4-C6CB64907B9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J31" authorId="4" shapeId="0" xr:uid="{C3864780-F4E4-456A-90F1-656D81ED9DF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AT CLCNL
PHASE OUT MSC REGULUS
PHASE IN MSC YASHI</t>
      </text>
    </comment>
    <comment ref="AK31" authorId="5" shapeId="0" xr:uid="{80FB559A-D5AE-4698-A3AD-273AB7AD359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MV MSC EARTH 0930 will phase out at Coronel, being replaced by MSC SHUBA B at San Antonio (Puerto Central terminal).</t>
      </text>
    </comment>
    <comment ref="AN31" authorId="6" shapeId="0" xr:uid="{30B7E3CD-236D-4EFF-908A-BD1654D62A9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Z31" authorId="7" shapeId="0" xr:uid="{E5078011-85EE-474B-ABF8-1EEA8A837E8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R35" authorId="0" shapeId="0" xr:uid="{0BB258E7-7D1A-49F8-863F-EFFE62D4630D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S35" authorId="0" shapeId="0" xr:uid="{3F0D383C-F12A-4889-BEB2-F1DF499B9D31}">
      <text>
        <r>
          <rPr>
            <sz val="9"/>
            <color indexed="81"/>
            <rFont val="Tahoma"/>
            <family val="2"/>
          </rPr>
          <t xml:space="preserve">MSC SARA ELENA PHASE OUT
MSC GAYANE PHASE IN
</t>
        </r>
      </text>
    </comment>
    <comment ref="AR36" authorId="0" shapeId="0" xr:uid="{AFE4E77B-0083-4C6E-B374-0FD617612C04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K37" authorId="8" shapeId="0" xr:uid="{468BA691-7168-43A3-810F-EC84320F37B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PCE PUERTO CENTRAL EXPO</t>
      </text>
    </comment>
    <comment ref="AQ37" authorId="0" shapeId="0" xr:uid="{2D97C055-3099-4B1B-8EE5-8C60AFD807DD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Q38" authorId="0" shapeId="0" xr:uid="{41C183BB-8EEE-4941-85E3-DBA5D97BA470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R38" authorId="0" shapeId="0" xr:uid="{E3F1B80C-097B-4A56-B7A0-DCE6EAC7437A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V38" authorId="0" shapeId="0" xr:uid="{6F040BF1-1394-400A-8BB5-A30AE81D12A7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X38" authorId="0" shapeId="0" xr:uid="{8C049585-C359-4874-BCA8-D0510B88E13F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X39" authorId="0" shapeId="0" xr:uid="{54055B02-1D1C-4551-BEF2-44501CA29E56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R49" authorId="0" shapeId="0" xr:uid="{4ED2B85F-7C2F-4BC5-BFE7-20B09D8854D5}">
      <text>
        <r>
          <rPr>
            <b/>
            <sz val="9"/>
            <color indexed="81"/>
            <rFont val="Tahoma"/>
            <family val="2"/>
          </rPr>
          <t>CLSAI 1ST CALL OMIT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U19" authorId="0" shapeId="0" xr:uid="{00000000-0006-0000-0000-000001000000}">
      <text>
        <r>
          <rPr>
            <sz val="10"/>
            <color rgb="FF000000"/>
            <rFont val="Arial"/>
            <family val="2"/>
          </rPr>
          <t>TERMNAL PCE</t>
        </r>
      </text>
    </comment>
    <comment ref="V19" authorId="0" shapeId="0" xr:uid="{00000000-0006-0000-0000-000002000000}">
      <text>
        <r>
          <rPr>
            <sz val="10"/>
            <color rgb="FF000000"/>
            <rFont val="Arial"/>
            <family val="2"/>
          </rPr>
          <t>TERMINAL PCE</t>
        </r>
      </text>
    </comment>
    <comment ref="W19" authorId="0" shapeId="0" xr:uid="{00000000-0006-0000-0000-000003000000}">
      <text>
        <r>
          <rPr>
            <sz val="10"/>
            <color rgb="FF000000"/>
            <rFont val="Arial"/>
            <family val="2"/>
          </rPr>
          <t>TERMINAL STI</t>
        </r>
      </text>
    </comment>
    <comment ref="D26" authorId="0" shapeId="0" xr:uid="{00000000-0006-0000-0000-000004000000}">
      <text>
        <r>
          <rPr>
            <sz val="10"/>
            <color rgb="FF000000"/>
            <rFont val="Arial"/>
            <family val="2"/>
          </rPr>
          <t>======
ID#AAAACKfN1lw
Marco Aguero    (2018-10-22 15:31:51)
https://drive.google.com/open?id=12WkeqRiq_BFdvBIeNYCnsQBtmGcdKdxO
------
ID#AAAACKfN1l8
Marco Aguero    (2018-10-22 15:32:20)
STACKGIN</t>
        </r>
      </text>
    </comment>
    <comment ref="AF31" authorId="0" shapeId="0" xr:uid="{00000000-0006-0000-0000-000005000000}">
      <text>
        <r>
          <rPr>
            <sz val="10"/>
            <color rgb="FF000000"/>
            <rFont val="Arial"/>
            <family val="2"/>
          </rPr>
          <t>MOL BREEZE - TO BE NOMINATED</t>
        </r>
      </text>
    </comment>
  </commentList>
</comments>
</file>

<file path=xl/sharedStrings.xml><?xml version="1.0" encoding="utf-8"?>
<sst xmlns="http://schemas.openxmlformats.org/spreadsheetml/2006/main" count="2241" uniqueCount="751">
  <si>
    <t>SERVICIO AX1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</si>
  <si>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</si>
  <si>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</si>
  <si>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</si>
  <si>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</si>
  <si>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</si>
  <si>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</si>
  <si>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</si>
  <si>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</si>
  <si>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</si>
  <si>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WEEK</t>
  </si>
  <si>
    <t>VESSEL</t>
  </si>
  <si>
    <t>MOL BEYOND</t>
  </si>
  <si>
    <t>CAUTIN</t>
  </si>
  <si>
    <t>CAUQUENES</t>
  </si>
  <si>
    <t>CZECH</t>
  </si>
  <si>
    <t>HMM BLESSING</t>
  </si>
  <si>
    <t>COPIAPO</t>
  </si>
  <si>
    <t>MOL BELIEF</t>
  </si>
  <si>
    <t>COCHRANE</t>
  </si>
  <si>
    <t>COYHAIQUE</t>
  </si>
  <si>
    <t>CISNES</t>
  </si>
  <si>
    <t>CORCOVADO</t>
  </si>
  <si>
    <t>MOL BRIGHTNESS</t>
  </si>
  <si>
    <t>ONE</t>
  </si>
  <si>
    <t>HLC</t>
  </si>
  <si>
    <t>HMM</t>
  </si>
  <si>
    <t>VOYAGE</t>
  </si>
  <si>
    <t>822W</t>
  </si>
  <si>
    <t>823W</t>
  </si>
  <si>
    <t>824W</t>
  </si>
  <si>
    <t>825W</t>
  </si>
  <si>
    <t>826W</t>
  </si>
  <si>
    <t>827W</t>
  </si>
  <si>
    <t>828W</t>
  </si>
  <si>
    <t>829W</t>
  </si>
  <si>
    <t>830W</t>
  </si>
  <si>
    <t>831W</t>
  </si>
  <si>
    <t>832W</t>
  </si>
  <si>
    <t>833W</t>
  </si>
  <si>
    <t>834W</t>
  </si>
  <si>
    <t>835W</t>
  </si>
  <si>
    <t>836W</t>
  </si>
  <si>
    <t>837W</t>
  </si>
  <si>
    <t>838W</t>
  </si>
  <si>
    <t>839W</t>
  </si>
  <si>
    <t>840W</t>
  </si>
  <si>
    <t>841W</t>
  </si>
  <si>
    <t>842W</t>
  </si>
  <si>
    <t>843W</t>
  </si>
  <si>
    <t>844W</t>
  </si>
  <si>
    <t>845W</t>
  </si>
  <si>
    <t>846W</t>
  </si>
  <si>
    <t>847W</t>
  </si>
  <si>
    <t>848W</t>
  </si>
  <si>
    <t>849W</t>
  </si>
  <si>
    <t>850W</t>
  </si>
  <si>
    <t>851W</t>
  </si>
  <si>
    <t>852W</t>
  </si>
  <si>
    <t>901W</t>
  </si>
  <si>
    <t>902w</t>
  </si>
  <si>
    <t>903W</t>
  </si>
  <si>
    <t>904W</t>
  </si>
  <si>
    <t>905W</t>
  </si>
  <si>
    <t>LBYT0822W</t>
  </si>
  <si>
    <t>CUBT0823W</t>
  </si>
  <si>
    <t>CQET0824w</t>
  </si>
  <si>
    <t>CZIT0825W</t>
  </si>
  <si>
    <t>HBST0001W</t>
  </si>
  <si>
    <t>COOT0827W</t>
  </si>
  <si>
    <t>BEVT0828W</t>
  </si>
  <si>
    <t>VCAT0829W</t>
  </si>
  <si>
    <t>QYQT0830W</t>
  </si>
  <si>
    <t>WCST0831W</t>
  </si>
  <si>
    <t>CVKT0832W</t>
  </si>
  <si>
    <t>LBYT0833W</t>
  </si>
  <si>
    <t>CUBT0834W</t>
  </si>
  <si>
    <t>CQET0835W</t>
  </si>
  <si>
    <t>CZIT0836W</t>
  </si>
  <si>
    <t>HBST0002W</t>
  </si>
  <si>
    <t>COOT0838W</t>
  </si>
  <si>
    <t>BEVT0839W</t>
  </si>
  <si>
    <t>VCAT0840W</t>
  </si>
  <si>
    <t>QYQT0841W</t>
  </si>
  <si>
    <t>WCST0842W</t>
  </si>
  <si>
    <t>CVKT0843W</t>
  </si>
  <si>
    <t>LBYT0844W</t>
  </si>
  <si>
    <t>CUBT0845W</t>
  </si>
  <si>
    <t>CQET0846W</t>
  </si>
  <si>
    <t>BGHT0847W</t>
  </si>
  <si>
    <t>HBST0003W</t>
  </si>
  <si>
    <t>COOT0849W</t>
  </si>
  <si>
    <t>BEVT0850W</t>
  </si>
  <si>
    <t>VCAT0851W</t>
  </si>
  <si>
    <t>QYQT0852W</t>
  </si>
  <si>
    <t>WCST0901W</t>
  </si>
  <si>
    <t>CVKT0902W</t>
  </si>
  <si>
    <t>LBYT0903W</t>
  </si>
  <si>
    <t>CUBT0904W</t>
  </si>
  <si>
    <t>CQET0905W</t>
  </si>
  <si>
    <t>IQUIQUE</t>
  </si>
  <si>
    <t>2-dic (dom)</t>
  </si>
  <si>
    <t>9-dic (dom)</t>
  </si>
  <si>
    <t>16-dic (dom)</t>
  </si>
  <si>
    <t>23-dic (dom)</t>
  </si>
  <si>
    <t>10-feb (dom)</t>
  </si>
  <si>
    <t>17-feb (dom)</t>
  </si>
  <si>
    <t>23-feb (sáb)</t>
  </si>
  <si>
    <t>3-mar (dom)</t>
  </si>
  <si>
    <t>10-mar (dom)</t>
  </si>
  <si>
    <t>ANTOFAGASTA</t>
  </si>
  <si>
    <t>11-dic (mar)</t>
  </si>
  <si>
    <t>19-feb (mar)</t>
  </si>
  <si>
    <t>5-mar (mar)</t>
  </si>
  <si>
    <t>PUERTO ANGAMOS</t>
  </si>
  <si>
    <t>4-dic (mar)</t>
  </si>
  <si>
    <t>18-dic (mar)</t>
  </si>
  <si>
    <t>CORONEL</t>
  </si>
  <si>
    <t>OMITE</t>
  </si>
  <si>
    <t>30-dic (dom)</t>
  </si>
  <si>
    <t>24-feb (dom)</t>
  </si>
  <si>
    <t>17-mar (dom)</t>
  </si>
  <si>
    <t>VALPARAISO</t>
  </si>
  <si>
    <t>25-dic (mar)</t>
  </si>
  <si>
    <t>1-ene (mar)</t>
  </si>
  <si>
    <t>26-feb (mar)</t>
  </si>
  <si>
    <t>12-mar (mar)</t>
  </si>
  <si>
    <t>19-mar (mar)</t>
  </si>
  <si>
    <t>SAN ANTONIO</t>
  </si>
  <si>
    <t>KEELUNG</t>
  </si>
  <si>
    <t>8-ene (mar)</t>
  </si>
  <si>
    <t>15-ene (mar)</t>
  </si>
  <si>
    <t>22-ene (mar)</t>
  </si>
  <si>
    <t>29-ene (mar)</t>
  </si>
  <si>
    <t>26-mar (mar)</t>
  </si>
  <si>
    <t>2-abr (mar)</t>
  </si>
  <si>
    <t>9-abr (mar)</t>
  </si>
  <si>
    <t>16-abr (mar)</t>
  </si>
  <si>
    <t>HONG KONG</t>
  </si>
  <si>
    <t>11-ene (vie)</t>
  </si>
  <si>
    <t>18-ene (vie)</t>
  </si>
  <si>
    <t>25-ene (vie)</t>
  </si>
  <si>
    <t>1-feb (vie)</t>
  </si>
  <si>
    <t>22-mar (vie)</t>
  </si>
  <si>
    <t>29-mar (vie)</t>
  </si>
  <si>
    <t>5-abr (vie)</t>
  </si>
  <si>
    <t>12-abr (vie)</t>
  </si>
  <si>
    <t>19-abr (vie)</t>
  </si>
  <si>
    <t>YANTIAN</t>
  </si>
  <si>
    <t>YANGSHAN(SHANGHAI)</t>
  </si>
  <si>
    <t>14-ene (lun)</t>
  </si>
  <si>
    <t>21-ene (lun)</t>
  </si>
  <si>
    <t>28-ene (lun)</t>
  </si>
  <si>
    <t>4-feb (lun)</t>
  </si>
  <si>
    <t>25-mar (lun)</t>
  </si>
  <si>
    <t>1-abr (lun)</t>
  </si>
  <si>
    <t>8-abr (lun)</t>
  </si>
  <si>
    <t>15-abr (lun)</t>
  </si>
  <si>
    <t>22-abr (lun)</t>
  </si>
  <si>
    <t>NINGBO</t>
  </si>
  <si>
    <t>16-ene (mié)</t>
  </si>
  <si>
    <t>23-ene (mié)</t>
  </si>
  <si>
    <t>30-ene (mié)</t>
  </si>
  <si>
    <t>6-feb (mié)</t>
  </si>
  <si>
    <t>27-mar (mié)</t>
  </si>
  <si>
    <t>3-abr (mié)</t>
  </si>
  <si>
    <t>10-abr (mié)</t>
  </si>
  <si>
    <t>17-abr (mié)</t>
  </si>
  <si>
    <t>24-abr (mié)</t>
  </si>
  <si>
    <t>PUSAN</t>
  </si>
  <si>
    <t>19-ene (sáb)</t>
  </si>
  <si>
    <t>26-ene (sáb)</t>
  </si>
  <si>
    <t>2-feb (sáb)</t>
  </si>
  <si>
    <t>9-feb (sáb)</t>
  </si>
  <si>
    <t>31-mar (dom)</t>
  </si>
  <si>
    <t>7-abr (dom)</t>
  </si>
  <si>
    <t>14-abr (dom)</t>
  </si>
  <si>
    <t>21-abr (dom)</t>
  </si>
  <si>
    <t>28-abr (dom)</t>
  </si>
  <si>
    <t xml:space="preserve">STACKING </t>
  </si>
  <si>
    <t>STACKING</t>
  </si>
  <si>
    <t>SERVICIO AX2</t>
  </si>
  <si>
    <t>MSC BENEDETTA</t>
  </si>
  <si>
    <t>MSC KATIE</t>
  </si>
  <si>
    <t>MOL BRAVO</t>
  </si>
  <si>
    <t>MSC CAPELLA</t>
  </si>
  <si>
    <t>MOL BELLWETHER</t>
  </si>
  <si>
    <t>MSC NATASHA</t>
  </si>
  <si>
    <t>MOL BENEFACTOR</t>
  </si>
  <si>
    <t>MSC FAUSTINA</t>
  </si>
  <si>
    <t>MSC FLAVIA</t>
  </si>
  <si>
    <t>MSC MARIA SAVERIA</t>
  </si>
  <si>
    <t>MSC AMBITION</t>
  </si>
  <si>
    <t>MSC RENEE</t>
  </si>
  <si>
    <t>MSC LAUREN</t>
  </si>
  <si>
    <t>MOL BREEZE</t>
  </si>
  <si>
    <t>MSC</t>
  </si>
  <si>
    <t>902W</t>
  </si>
  <si>
    <t>BNTT0822W</t>
  </si>
  <si>
    <t>KAIT0823W</t>
  </si>
  <si>
    <t>MVQT0824W</t>
  </si>
  <si>
    <t>MCCT0825W</t>
  </si>
  <si>
    <t>BEWT0826W</t>
  </si>
  <si>
    <t>NHST0827W</t>
  </si>
  <si>
    <t>LBFT0828W</t>
  </si>
  <si>
    <t>FAUT0829W</t>
  </si>
  <si>
    <t>FLVT0830W</t>
  </si>
  <si>
    <t>MSVT0831W</t>
  </si>
  <si>
    <t>AMBT0832W</t>
  </si>
  <si>
    <t>REET0833W</t>
  </si>
  <si>
    <t>BNTT0834W</t>
  </si>
  <si>
    <t>KAIT0835W</t>
  </si>
  <si>
    <t>MVQT0836W</t>
  </si>
  <si>
    <t>MCCT0837W</t>
  </si>
  <si>
    <t>BEWT0838W</t>
  </si>
  <si>
    <t>MSAT0839W</t>
  </si>
  <si>
    <t>LBFT0840W</t>
  </si>
  <si>
    <t>FAUT0841W</t>
  </si>
  <si>
    <t>FLVT0842W</t>
  </si>
  <si>
    <t>NHST0843W</t>
  </si>
  <si>
    <t>AMBT0844W</t>
  </si>
  <si>
    <t>REET0845W</t>
  </si>
  <si>
    <t>BNTT0846W</t>
  </si>
  <si>
    <t>KAIT0847W</t>
  </si>
  <si>
    <t>MVQT0848W</t>
  </si>
  <si>
    <t>MCCT0849W</t>
  </si>
  <si>
    <t>BEWT0850W</t>
  </si>
  <si>
    <t>MSAT0851W</t>
  </si>
  <si>
    <t>BZET0852W</t>
  </si>
  <si>
    <t>FAUT0901W</t>
  </si>
  <si>
    <t>FLVT0902W</t>
  </si>
  <si>
    <t>NHST0903W</t>
  </si>
  <si>
    <t>AMBT0904W</t>
  </si>
  <si>
    <t>REET0905W</t>
  </si>
  <si>
    <t>blank sailing</t>
  </si>
  <si>
    <t>8-dic (sáb)</t>
  </si>
  <si>
    <t>15-dic (sáb)</t>
  </si>
  <si>
    <t>22-dic (sáb)</t>
  </si>
  <si>
    <t>29-dic (sáb)</t>
  </si>
  <si>
    <t>16-feb (sáb)</t>
  </si>
  <si>
    <t>2-mar (sáb)</t>
  </si>
  <si>
    <t>9-mar (sáb)</t>
  </si>
  <si>
    <t>16-mar (sáb)</t>
  </si>
  <si>
    <t>LIRQUEN</t>
  </si>
  <si>
    <t>10-dic (lun)</t>
  </si>
  <si>
    <t>17-dic (lun)</t>
  </si>
  <si>
    <t>24-dic (lun)</t>
  </si>
  <si>
    <t>31-dic (lun)</t>
  </si>
  <si>
    <t>18-feb (lun)</t>
  </si>
  <si>
    <t>25-feb (lun)</t>
  </si>
  <si>
    <t>4-mar (lun)</t>
  </si>
  <si>
    <t>11-mar (lun)</t>
  </si>
  <si>
    <t>18-mar (lun)</t>
  </si>
  <si>
    <t>12-dic (mié)</t>
  </si>
  <si>
    <t>19-dic (mié)</t>
  </si>
  <si>
    <t>26-dic (mié)</t>
  </si>
  <si>
    <t>2-ene (mié)</t>
  </si>
  <si>
    <t>20-feb (mié)</t>
  </si>
  <si>
    <t>27-feb (mié)</t>
  </si>
  <si>
    <t>6-mar (mié)</t>
  </si>
  <si>
    <t>13-mar (mié)</t>
  </si>
  <si>
    <t>20-mar (mié)</t>
  </si>
  <si>
    <t>5-ene (sáb)</t>
  </si>
  <si>
    <t>23-mar (sáb)</t>
  </si>
  <si>
    <t>CALLAO</t>
  </si>
  <si>
    <t>9-ene (mié)</t>
  </si>
  <si>
    <t>MANZANILLO</t>
  </si>
  <si>
    <t>TOKYO</t>
  </si>
  <si>
    <t>12-ene (sáb)</t>
  </si>
  <si>
    <t>30-mar (sáb)</t>
  </si>
  <si>
    <t>6-abr (sáb)</t>
  </si>
  <si>
    <t>13-abr (sáb)</t>
  </si>
  <si>
    <t>20-abr (sáb)</t>
  </si>
  <si>
    <t xml:space="preserve">BUSAN </t>
  </si>
  <si>
    <t>SHANGHAI</t>
  </si>
  <si>
    <t>XIAMEN</t>
  </si>
  <si>
    <t>27-abr (sáb)</t>
  </si>
  <si>
    <t>SHEKOU</t>
  </si>
  <si>
    <t>11-feb (lun)</t>
  </si>
  <si>
    <t>29-abr (lun)</t>
  </si>
  <si>
    <t>5-feb (mar)</t>
  </si>
  <si>
    <t>12-feb (mar)</t>
  </si>
  <si>
    <t>23-abr (mar)</t>
  </si>
  <si>
    <t>30-abr (mar)</t>
  </si>
  <si>
    <t>8-feb (vie)</t>
  </si>
  <si>
    <t>15-feb (vie)</t>
  </si>
  <si>
    <t>26-abr (vie)</t>
  </si>
  <si>
    <t>3-may (vie)</t>
  </si>
  <si>
    <t>27-ene (dom)</t>
  </si>
  <si>
    <t>3-feb (dom)</t>
  </si>
  <si>
    <t>5-may (dom)</t>
  </si>
  <si>
    <t>no disponible</t>
  </si>
  <si>
    <t>* TENTATIVE SCHEDULE, SUBJECT TO UPDATES.</t>
  </si>
  <si>
    <t>SAN VICENTE</t>
  </si>
  <si>
    <t>3-mar (mar)</t>
  </si>
  <si>
    <t>BGHT0906W</t>
  </si>
  <si>
    <t>HBST0004W</t>
  </si>
  <si>
    <t>COOT0908W</t>
  </si>
  <si>
    <t>004W</t>
  </si>
  <si>
    <t>BEVT0909W</t>
  </si>
  <si>
    <t>909w</t>
  </si>
  <si>
    <t>ABRIL</t>
  </si>
  <si>
    <t>b</t>
  </si>
  <si>
    <t>BLANK SAILING</t>
  </si>
  <si>
    <t>906W</t>
  </si>
  <si>
    <t>FA907A/FA913R</t>
  </si>
  <si>
    <t>BNTT0907W</t>
  </si>
  <si>
    <t>FA908A/FA914R</t>
  </si>
  <si>
    <t>KAIT0908W</t>
  </si>
  <si>
    <t>909W</t>
  </si>
  <si>
    <t>MVQT0909W</t>
  </si>
  <si>
    <t>to confirm ETA and Shedule , please search at Our Web Site Official www.one-line.com</t>
  </si>
  <si>
    <t>7-mar (jue)</t>
  </si>
  <si>
    <t>VCAT0910W</t>
  </si>
  <si>
    <t>MCCT0910W</t>
  </si>
  <si>
    <t>0910W</t>
  </si>
  <si>
    <t>0911W</t>
  </si>
  <si>
    <t>0912W</t>
  </si>
  <si>
    <t>WCST0912W</t>
  </si>
  <si>
    <t>0913W</t>
  </si>
  <si>
    <t>CVKT0913W</t>
  </si>
  <si>
    <t>0914W</t>
  </si>
  <si>
    <t>LBYT0914W</t>
  </si>
  <si>
    <t>0915W</t>
  </si>
  <si>
    <t>0908W</t>
  </si>
  <si>
    <t>0916W</t>
  </si>
  <si>
    <t>CQET0916W</t>
  </si>
  <si>
    <t>BGHT0917W</t>
  </si>
  <si>
    <t>0917W</t>
  </si>
  <si>
    <t>MAYO</t>
  </si>
  <si>
    <t>FA910A/FA916R</t>
  </si>
  <si>
    <t>ATACAMA</t>
  </si>
  <si>
    <t>ATJT0911W</t>
  </si>
  <si>
    <t>FA912A/FA918R</t>
  </si>
  <si>
    <t>MSAT0912W</t>
  </si>
  <si>
    <t>BZET0913WW</t>
  </si>
  <si>
    <t>FA914A/FA920R</t>
  </si>
  <si>
    <t>FA915A/FA921R</t>
  </si>
  <si>
    <t>FLVT0915W</t>
  </si>
  <si>
    <t>NHST0916W</t>
  </si>
  <si>
    <t>FA916A/FA922R</t>
  </si>
  <si>
    <t>FA917A/FA923R</t>
  </si>
  <si>
    <t>QYQT0911W</t>
  </si>
  <si>
    <t>CUBT0915W</t>
  </si>
  <si>
    <t>MSC NAOMI</t>
  </si>
  <si>
    <t>MNIT0914W</t>
  </si>
  <si>
    <t>005W</t>
  </si>
  <si>
    <t>HBST0005W</t>
  </si>
  <si>
    <t>0919W</t>
  </si>
  <si>
    <t>COOT0919W</t>
  </si>
  <si>
    <t>BEVT0920W</t>
  </si>
  <si>
    <t>0920W</t>
  </si>
  <si>
    <t>0921W</t>
  </si>
  <si>
    <t>VCAT0921W</t>
  </si>
  <si>
    <t>0922W</t>
  </si>
  <si>
    <t>QYQT0922W</t>
  </si>
  <si>
    <t>0923W</t>
  </si>
  <si>
    <t>WCST0923W</t>
  </si>
  <si>
    <t>0924W</t>
  </si>
  <si>
    <t>CVKT0924W</t>
  </si>
  <si>
    <t>0925W</t>
  </si>
  <si>
    <t>LBYT0925W</t>
  </si>
  <si>
    <t>FA918A/FA924R</t>
  </si>
  <si>
    <t>REET0918W</t>
  </si>
  <si>
    <t>MSC REGULUS</t>
  </si>
  <si>
    <t>RUST0917W</t>
  </si>
  <si>
    <t>FA919A/FA925R</t>
  </si>
  <si>
    <t>FA920A/FA926R</t>
  </si>
  <si>
    <t>KAIT0920W</t>
  </si>
  <si>
    <t>BEWT0921W</t>
  </si>
  <si>
    <t>FA922A/FA928R</t>
  </si>
  <si>
    <t>MCCT0922W</t>
  </si>
  <si>
    <t>ATJT0923W</t>
  </si>
  <si>
    <t>FA924A/FA930R</t>
  </si>
  <si>
    <t>MSAT0924W</t>
  </si>
  <si>
    <t>JUNIO</t>
  </si>
  <si>
    <t>JULIO</t>
  </si>
  <si>
    <t>MSC SHREYA B</t>
  </si>
  <si>
    <t>SHYT0919W</t>
  </si>
  <si>
    <t>CQET0927W</t>
  </si>
  <si>
    <t>CUBT0926W</t>
  </si>
  <si>
    <t>0926W</t>
  </si>
  <si>
    <t>0927W</t>
  </si>
  <si>
    <t>BGHT0928W</t>
  </si>
  <si>
    <t>006W</t>
  </si>
  <si>
    <t>HBST0006W</t>
  </si>
  <si>
    <t>0930W</t>
  </si>
  <si>
    <t>COOT0930W</t>
  </si>
  <si>
    <t>0931W</t>
  </si>
  <si>
    <t>BEVT0931W</t>
  </si>
  <si>
    <t>0932W</t>
  </si>
  <si>
    <t>VCAT0932W</t>
  </si>
  <si>
    <t>0933W</t>
  </si>
  <si>
    <t>QYQT0933W</t>
  </si>
  <si>
    <t>0934W</t>
  </si>
  <si>
    <t>WCST0934W</t>
  </si>
  <si>
    <t>0928W</t>
  </si>
  <si>
    <t>0935W</t>
  </si>
  <si>
    <t>CVKT0935W</t>
  </si>
  <si>
    <t>SEPTTIEMBRE</t>
  </si>
  <si>
    <t>AGOSTO</t>
  </si>
  <si>
    <t>SEASPAN BRAVO</t>
  </si>
  <si>
    <t>MSC SOLA</t>
  </si>
  <si>
    <t>FA926A/FA932R</t>
  </si>
  <si>
    <t>'FA927A/FA933R</t>
  </si>
  <si>
    <t>FLVT0927W</t>
  </si>
  <si>
    <t>FA928A/FA934R</t>
  </si>
  <si>
    <t>NHST0928W</t>
  </si>
  <si>
    <t>'FA929A/FA935R</t>
  </si>
  <si>
    <t>FA930A/FA936R</t>
  </si>
  <si>
    <t>FA931A/FA937R</t>
  </si>
  <si>
    <t>SHYT0931W</t>
  </si>
  <si>
    <t>KAIT0932W</t>
  </si>
  <si>
    <t>FA932A/FA938R</t>
  </si>
  <si>
    <t>BEWT0933W</t>
  </si>
  <si>
    <t>FA934A/FA940R</t>
  </si>
  <si>
    <t>MCCT0934W</t>
  </si>
  <si>
    <t>ATJT0935W</t>
  </si>
  <si>
    <t>SPBT0925W</t>
  </si>
  <si>
    <t>MSOT0926W</t>
  </si>
  <si>
    <t xml:space="preserve">MSC  </t>
  </si>
  <si>
    <t>MSC YASHI B</t>
  </si>
  <si>
    <t>MSC SHUBA  B</t>
  </si>
  <si>
    <t>MYIT0929W</t>
  </si>
  <si>
    <t>MSUT0930W</t>
  </si>
  <si>
    <t>LBYT0936W</t>
  </si>
  <si>
    <t>CUBT0937W</t>
  </si>
  <si>
    <t>CQET0938W</t>
  </si>
  <si>
    <t>LBFT0939W</t>
  </si>
  <si>
    <t>HBST0007W</t>
  </si>
  <si>
    <t>BLANK</t>
  </si>
  <si>
    <t>SAILING</t>
  </si>
  <si>
    <t>BEVT0942W</t>
  </si>
  <si>
    <t>VCAT0943W</t>
  </si>
  <si>
    <t>QYQT0944W</t>
  </si>
  <si>
    <t>WCST0945W</t>
  </si>
  <si>
    <t>CVKT0946W</t>
  </si>
  <si>
    <t>LBYT0947W</t>
  </si>
  <si>
    <t>MSAT0936W</t>
  </si>
  <si>
    <t>SPBT0937W</t>
  </si>
  <si>
    <t>MSC GAYANE</t>
  </si>
  <si>
    <t xml:space="preserve">MSC </t>
  </si>
  <si>
    <t>0938W/FA944R</t>
  </si>
  <si>
    <t>SGYT0938W</t>
  </si>
  <si>
    <t xml:space="preserve">MSC   </t>
  </si>
  <si>
    <t>FLVT0939W</t>
  </si>
  <si>
    <t>FA940A/FA946R</t>
  </si>
  <si>
    <t>FA941A/FA947R</t>
  </si>
  <si>
    <t>NHST0941W</t>
  </si>
  <si>
    <t>MSC ELISA</t>
  </si>
  <si>
    <t>FA942A/FA948R</t>
  </si>
  <si>
    <t>MELT0942W</t>
  </si>
  <si>
    <t>FA943A/FA949R</t>
  </si>
  <si>
    <t>FA944A/FA950R</t>
  </si>
  <si>
    <t>KAIT0944W</t>
  </si>
  <si>
    <t>BEWT0945W</t>
  </si>
  <si>
    <t>FA946A/FA952R</t>
  </si>
  <si>
    <t>MCCT0946W</t>
  </si>
  <si>
    <t>ATJT0947W</t>
  </si>
  <si>
    <t>Comments</t>
  </si>
  <si>
    <t>MEHUIN</t>
  </si>
  <si>
    <t>MHDT0940W</t>
  </si>
  <si>
    <t>FA936A/FA942R</t>
  </si>
  <si>
    <t>MCFT0943W</t>
  </si>
  <si>
    <t>MSC FAITH</t>
  </si>
  <si>
    <t>COOT0948W</t>
  </si>
  <si>
    <t>CQET0949W</t>
  </si>
  <si>
    <t>LBFT0950W</t>
  </si>
  <si>
    <t>HBST0008W</t>
  </si>
  <si>
    <t>FA948A/FA002R</t>
  </si>
  <si>
    <t>MSAT0948W</t>
  </si>
  <si>
    <t>SPBT0949W</t>
  </si>
  <si>
    <t>MSC PERLE</t>
  </si>
  <si>
    <t>FA950A/FA004R</t>
  </si>
  <si>
    <t>EEAT0950W</t>
  </si>
  <si>
    <t>MSC MADHU B</t>
  </si>
  <si>
    <t>FA951A/FA005R</t>
  </si>
  <si>
    <t>MDUT0951W</t>
  </si>
  <si>
    <t>CUBT0952W</t>
  </si>
  <si>
    <t>BEVT2001W</t>
  </si>
  <si>
    <t>RRTT2002W</t>
  </si>
  <si>
    <t>ROTTERDAM</t>
  </si>
  <si>
    <t>2002W</t>
  </si>
  <si>
    <t>QYQT2003W</t>
  </si>
  <si>
    <t>WCST2004W</t>
  </si>
  <si>
    <t>SKYROS</t>
  </si>
  <si>
    <t>YROT2005W</t>
  </si>
  <si>
    <t>COOT2007W</t>
  </si>
  <si>
    <t>JPO VELA</t>
  </si>
  <si>
    <t>VLET2002W</t>
  </si>
  <si>
    <t>MSC ALTAIR</t>
  </si>
  <si>
    <t>ATAT0950W</t>
  </si>
  <si>
    <t>MSC MARS</t>
  </si>
  <si>
    <t>ARST0005W</t>
  </si>
  <si>
    <t>FLVT0952W</t>
  </si>
  <si>
    <t>NHST0001W</t>
  </si>
  <si>
    <t>MELT0002W</t>
  </si>
  <si>
    <t>MCFT0003W</t>
  </si>
  <si>
    <t>FA952A/FA006R</t>
  </si>
  <si>
    <t>FA001A/FA007R</t>
  </si>
  <si>
    <t>FA002A/FA008R</t>
  </si>
  <si>
    <t>FA003A/FA009R</t>
  </si>
  <si>
    <t>FA004A/FA010R</t>
  </si>
  <si>
    <t>|</t>
  </si>
  <si>
    <t>HBST0009W</t>
  </si>
  <si>
    <t>CUBT2011W</t>
  </si>
  <si>
    <t>MSC DESIREE</t>
  </si>
  <si>
    <t>DSRT0004W</t>
  </si>
  <si>
    <t>BEWT2006W</t>
  </si>
  <si>
    <t>MSC EARTH</t>
  </si>
  <si>
    <t>EART0007W</t>
  </si>
  <si>
    <t>FA013R</t>
  </si>
  <si>
    <t>SPBT2010W</t>
  </si>
  <si>
    <t>FA009A/FA015R</t>
  </si>
  <si>
    <t>FA011A/FA017R</t>
  </si>
  <si>
    <t>MSC ALIYA</t>
  </si>
  <si>
    <t>MLIT0009W</t>
  </si>
  <si>
    <t>FA012A/FA018R</t>
  </si>
  <si>
    <t>MAULLIN</t>
  </si>
  <si>
    <t>MLXT2005W</t>
  </si>
  <si>
    <t>LBYT2008W</t>
  </si>
  <si>
    <t>Mayo</t>
  </si>
  <si>
    <t>LBFT2012W</t>
  </si>
  <si>
    <t>VCAT2013W</t>
  </si>
  <si>
    <t>QYQT2014W</t>
  </si>
  <si>
    <t>FLVT0013W</t>
  </si>
  <si>
    <t>FA013A/FA019R</t>
  </si>
  <si>
    <t>NHST0014W</t>
  </si>
  <si>
    <t>FA014A/FA020R</t>
  </si>
  <si>
    <t>FA015A/FA021R</t>
  </si>
  <si>
    <t>MELT0015W</t>
  </si>
  <si>
    <t>MSC KANOKO</t>
  </si>
  <si>
    <t>MKAT0012W</t>
  </si>
  <si>
    <t>EEAT0011W</t>
  </si>
  <si>
    <t>COOT2018W</t>
  </si>
  <si>
    <t>LBYT2019W</t>
  </si>
  <si>
    <t>Junio</t>
  </si>
  <si>
    <t>Marzo</t>
  </si>
  <si>
    <t>Abril</t>
  </si>
  <si>
    <t>OMIT</t>
  </si>
  <si>
    <t>1st 24-4 /2nd 01-05</t>
  </si>
  <si>
    <t>1st 01-05/2nd 09-05</t>
  </si>
  <si>
    <t>FA017A/FA023R</t>
  </si>
  <si>
    <t>CVKT2015W</t>
  </si>
  <si>
    <t>CQET2016W</t>
  </si>
  <si>
    <t>MRRT0017W</t>
  </si>
  <si>
    <t>MSC MARGRIT</t>
  </si>
  <si>
    <t>SBST2018W</t>
  </si>
  <si>
    <t>SEASPAN BELIEF</t>
  </si>
  <si>
    <t>HBST0010W</t>
  </si>
  <si>
    <t>CUBT2022W</t>
  </si>
  <si>
    <t>VCAT2024W</t>
  </si>
  <si>
    <t>CQET2027W</t>
  </si>
  <si>
    <t>YOKOHAMA</t>
  </si>
  <si>
    <t>FA020A/FA026R</t>
  </si>
  <si>
    <t>FA021A/FA027R</t>
  </si>
  <si>
    <t>MCCT2020W</t>
  </si>
  <si>
    <t>REET0021W</t>
  </si>
  <si>
    <t>EEAT0023W</t>
  </si>
  <si>
    <t>MKAT0024W</t>
  </si>
  <si>
    <t>MELT0027W</t>
  </si>
  <si>
    <t>VALIANT</t>
  </si>
  <si>
    <t>VAAT2025W</t>
  </si>
  <si>
    <t xml:space="preserve">OMITE </t>
  </si>
  <si>
    <t>COOT2029W</t>
  </si>
  <si>
    <t>LBYT2030W</t>
  </si>
  <si>
    <t>MSC JEWEL</t>
  </si>
  <si>
    <t>SPBT2028W</t>
  </si>
  <si>
    <t>MRRT0029W</t>
  </si>
  <si>
    <t>MSAT0025W</t>
  </si>
  <si>
    <t>VEGT0030W</t>
  </si>
  <si>
    <t>MSC VEGA</t>
  </si>
  <si>
    <t>SBST2031W</t>
  </si>
  <si>
    <t>JEWT0026W</t>
  </si>
  <si>
    <t>WCST2028W</t>
  </si>
  <si>
    <t>LBFT2031W</t>
  </si>
  <si>
    <t>0026W/FA032R</t>
  </si>
  <si>
    <t>0027W/FA033R</t>
  </si>
  <si>
    <t>0023W/FA029R</t>
  </si>
  <si>
    <t>0024W/FA030R</t>
  </si>
  <si>
    <t>0025W/FA031R</t>
  </si>
  <si>
    <t>0029W/FA035R</t>
  </si>
  <si>
    <t>0030W/FA036R</t>
  </si>
  <si>
    <t>HBST0011W</t>
  </si>
  <si>
    <t>CROATIA</t>
  </si>
  <si>
    <t>SEASPAN BEAUTY</t>
  </si>
  <si>
    <t>2032W/FA038R</t>
  </si>
  <si>
    <t>2034W/FA040R</t>
  </si>
  <si>
    <t>MCCT2032W</t>
  </si>
  <si>
    <t>SEYT2033W</t>
  </si>
  <si>
    <t>REET0034W</t>
  </si>
  <si>
    <t>ROAT2034W</t>
  </si>
  <si>
    <t>CUBT2033W</t>
  </si>
  <si>
    <t>VCAT2035W</t>
  </si>
  <si>
    <t>Nov</t>
  </si>
  <si>
    <t>QYQT2036W</t>
  </si>
  <si>
    <t>CVKT2037W</t>
  </si>
  <si>
    <t>EEAT0035W</t>
  </si>
  <si>
    <t>0035W/FA041R</t>
  </si>
  <si>
    <t>MKAT0036W</t>
  </si>
  <si>
    <t>0036W/FA042R</t>
  </si>
  <si>
    <t>MSAT0037W</t>
  </si>
  <si>
    <t>VALPARAISO              16-sept(mie)</t>
  </si>
  <si>
    <t>CQET2038W</t>
  </si>
  <si>
    <t>WCST2039W</t>
  </si>
  <si>
    <t>COOT2040W</t>
  </si>
  <si>
    <t>LBYT2041W</t>
  </si>
  <si>
    <t>JEWT0038W</t>
  </si>
  <si>
    <t>MELT0039W</t>
  </si>
  <si>
    <t>SPBT2040W</t>
  </si>
  <si>
    <t>cambio rotacion</t>
  </si>
  <si>
    <t>cambio rotacon</t>
  </si>
  <si>
    <t>VALPARAISO              30-sept(Mar)</t>
  </si>
  <si>
    <t xml:space="preserve">cambio rotacion  </t>
  </si>
  <si>
    <t>Oct</t>
  </si>
  <si>
    <t>San Antonio 1  impo/expo</t>
  </si>
  <si>
    <t>slide week</t>
  </si>
  <si>
    <t>LBFT2042W</t>
  </si>
  <si>
    <t>HBST0012W</t>
  </si>
  <si>
    <t>CUBT2044W</t>
  </si>
  <si>
    <t>MSC RUBY</t>
  </si>
  <si>
    <t>MRRT0042W</t>
  </si>
  <si>
    <t>SBST2043W</t>
  </si>
  <si>
    <t>MUBT0041W</t>
  </si>
  <si>
    <t>MCCT2044W</t>
  </si>
  <si>
    <t>0038W/FA045R</t>
  </si>
  <si>
    <t>0037W/FA044R</t>
  </si>
  <si>
    <t>0039W/FA046R</t>
  </si>
  <si>
    <t>0041W/FA048R</t>
  </si>
  <si>
    <t>0042W/FA049R</t>
  </si>
  <si>
    <t>0044W/FA051R</t>
  </si>
  <si>
    <t>MOL BEACON</t>
  </si>
  <si>
    <t>MBHT2045W</t>
  </si>
  <si>
    <t>VCAT2046W</t>
  </si>
  <si>
    <t>QYQT2047W</t>
  </si>
  <si>
    <t>CVKT2048W</t>
  </si>
  <si>
    <t>CQET2050W</t>
  </si>
  <si>
    <t>WCST2051W</t>
  </si>
  <si>
    <t>COOT2052W</t>
  </si>
  <si>
    <t>SEYT2045W</t>
  </si>
  <si>
    <t>REET0046W</t>
  </si>
  <si>
    <t>EEAT0047W</t>
  </si>
  <si>
    <t>MKAT0048W</t>
  </si>
  <si>
    <t>JEWT0051W</t>
  </si>
  <si>
    <t>MELT0052W</t>
  </si>
  <si>
    <t xml:space="preserve"> </t>
  </si>
  <si>
    <t>0046W/FA053R</t>
  </si>
  <si>
    <t>0047W/FA101R</t>
  </si>
  <si>
    <t>0048W/FA102R</t>
  </si>
  <si>
    <t>NHST0050W</t>
  </si>
  <si>
    <t>0050W/FA103R</t>
  </si>
  <si>
    <t>0051W/FA104R</t>
  </si>
  <si>
    <t>0052W/FA105R</t>
  </si>
  <si>
    <t>cambio de rotacion</t>
  </si>
  <si>
    <t>in one call       </t>
  </si>
  <si>
    <r>
      <t>CLSAI mport/export</t>
    </r>
    <r>
      <rPr>
        <sz val="11"/>
        <color rgb="FFFF0000"/>
        <rFont val="Calibri"/>
        <family val="2"/>
      </rPr>
      <t> </t>
    </r>
  </si>
  <si>
    <t>VCAT</t>
  </si>
  <si>
    <t>QYQT</t>
  </si>
  <si>
    <t>WCST</t>
  </si>
  <si>
    <t>CVKT</t>
  </si>
  <si>
    <t>LBYT</t>
  </si>
  <si>
    <t>COOT</t>
  </si>
  <si>
    <t>CQET</t>
  </si>
  <si>
    <t>LBFT</t>
  </si>
  <si>
    <t>HBST</t>
  </si>
  <si>
    <t>CUBT</t>
  </si>
  <si>
    <t>BEVT</t>
  </si>
  <si>
    <t>RRTT</t>
  </si>
  <si>
    <t>VLET</t>
  </si>
  <si>
    <t>YROT</t>
  </si>
  <si>
    <t>MLXT</t>
  </si>
  <si>
    <t>VAAT</t>
  </si>
  <si>
    <t>ROAT</t>
  </si>
  <si>
    <t>MBHT</t>
  </si>
  <si>
    <t>MCFT</t>
  </si>
  <si>
    <t>KAIT</t>
  </si>
  <si>
    <t>BEWT</t>
  </si>
  <si>
    <t>MCCT</t>
  </si>
  <si>
    <t>ATJT</t>
  </si>
  <si>
    <t>MSAT</t>
  </si>
  <si>
    <t>SPBT</t>
  </si>
  <si>
    <t>ATAT</t>
  </si>
  <si>
    <t>ARST</t>
  </si>
  <si>
    <t>FLVT</t>
  </si>
  <si>
    <t>NHST</t>
  </si>
  <si>
    <t>MELT</t>
  </si>
  <si>
    <t>DSRT</t>
  </si>
  <si>
    <t>EART</t>
  </si>
  <si>
    <t>MLIT</t>
  </si>
  <si>
    <t>EEAT</t>
  </si>
  <si>
    <t>MKAT</t>
  </si>
  <si>
    <t>MRRT</t>
  </si>
  <si>
    <t>SBST</t>
  </si>
  <si>
    <t>REET</t>
  </si>
  <si>
    <t>JEWT</t>
  </si>
  <si>
    <t>VEGT</t>
  </si>
  <si>
    <t>SEYT</t>
  </si>
  <si>
    <t>MUBT</t>
  </si>
  <si>
    <t>OPER</t>
  </si>
  <si>
    <t xml:space="preserve">VVD </t>
  </si>
  <si>
    <t>NOMBRENAVE</t>
  </si>
  <si>
    <t>SLIDE</t>
  </si>
  <si>
    <t>SLD</t>
  </si>
  <si>
    <t>Semana</t>
  </si>
  <si>
    <t>OPERADOR</t>
  </si>
  <si>
    <t>BUQUE</t>
  </si>
  <si>
    <t>VOYAGE(ONE)</t>
  </si>
  <si>
    <t>VOYAGE(MSC)</t>
  </si>
  <si>
    <t>WWW.ONE-LINE.COM</t>
  </si>
  <si>
    <t xml:space="preserve">Para mayores detalles sugerimos ingresar a nuestra web </t>
  </si>
  <si>
    <t>Ref interna</t>
  </si>
  <si>
    <t>Stacking y cutt off en el siguiente enlace</t>
  </si>
  <si>
    <t>https://la.one-line.com/en/standard-page/chile-cut-offs-and-stacking</t>
  </si>
  <si>
    <t>LBYT2101W</t>
  </si>
  <si>
    <t>LBFT2102W</t>
  </si>
  <si>
    <t>HBST0013W</t>
  </si>
  <si>
    <t>CUBT2104W</t>
  </si>
  <si>
    <t>MBHT2105W</t>
  </si>
  <si>
    <t>VCAT2106W</t>
  </si>
  <si>
    <t>SPBT2053W</t>
  </si>
  <si>
    <t>MUBT0101W</t>
  </si>
  <si>
    <t>MRRT0102W</t>
  </si>
  <si>
    <t>SBST2103W</t>
  </si>
  <si>
    <t>MCCT0104W</t>
  </si>
  <si>
    <t>SEYT2105W</t>
  </si>
  <si>
    <t>FA107R</t>
  </si>
  <si>
    <t>FA108R</t>
  </si>
  <si>
    <t>FA110R</t>
  </si>
  <si>
    <t>FA105R</t>
  </si>
  <si>
    <t>FA104R</t>
  </si>
  <si>
    <t>FA103R</t>
  </si>
  <si>
    <t>FA102R</t>
  </si>
  <si>
    <t>FA101R</t>
  </si>
  <si>
    <t>QYQT2107W</t>
  </si>
  <si>
    <t>CVKT2108W</t>
  </si>
  <si>
    <t>REET0106W</t>
  </si>
  <si>
    <t>EEAT0107W</t>
  </si>
  <si>
    <t>CLSAI only Import</t>
  </si>
  <si>
    <t>Slide Week</t>
  </si>
  <si>
    <t>CQET2109W</t>
  </si>
  <si>
    <t>WCST2110W</t>
  </si>
  <si>
    <t>COOT2111W</t>
  </si>
  <si>
    <t>LBYT2112W</t>
  </si>
  <si>
    <t>FA112R</t>
  </si>
  <si>
    <t>FA113R</t>
  </si>
  <si>
    <t>MKAT0108W</t>
  </si>
  <si>
    <t>FA114R</t>
  </si>
  <si>
    <t>NHST0109W</t>
  </si>
  <si>
    <t>FA115R</t>
  </si>
  <si>
    <t>JEWT0110W</t>
  </si>
  <si>
    <t>FA116R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</si>
</sst>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\ &quot;W&quot;"/>
    <numFmt numFmtId="165" formatCode="d/mmm\ \ \(ddd\)"/>
  </numFmts>
  <fonts count="54" x14ac:knownFonts="1">
    <font>
      <sz val="10"/>
      <color rgb="FF000000"/>
      <name val="Arial"/>
    </font>
    <font>
      <sz val="8"/>
      <name val="Verdana"/>
      <family val="2"/>
    </font>
    <font>
      <sz val="10"/>
      <name val="Arial"/>
      <family val="2"/>
    </font>
    <font>
      <u/>
      <sz val="8"/>
      <color rgb="FF0000FF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u/>
      <sz val="9"/>
      <name val="Verdana"/>
      <family val="2"/>
    </font>
    <font>
      <u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color rgb="FFB7B7B7"/>
      <name val="Verdana"/>
      <family val="2"/>
    </font>
    <font>
      <b/>
      <sz val="10"/>
      <color rgb="FFFFFFFF"/>
      <name val="Verdana"/>
      <family val="2"/>
    </font>
    <font>
      <sz val="12"/>
      <name val="Verdana"/>
      <family val="2"/>
    </font>
    <font>
      <b/>
      <sz val="12"/>
      <color rgb="FF0000FF"/>
      <name val="Verdana"/>
      <family val="2"/>
    </font>
    <font>
      <b/>
      <u/>
      <sz val="12"/>
      <color rgb="FF0000FF"/>
      <name val="Verdana"/>
      <family val="2"/>
    </font>
    <font>
      <b/>
      <u/>
      <sz val="12"/>
      <color rgb="FF0000FF"/>
      <name val="Verdana"/>
      <family val="2"/>
    </font>
    <font>
      <b/>
      <u/>
      <sz val="10"/>
      <color rgb="FF0000FF"/>
      <name val="Verdana"/>
      <family val="2"/>
    </font>
    <font>
      <b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0000"/>
      <name val="Verdana"/>
      <family val="2"/>
    </font>
    <font>
      <b/>
      <u/>
      <sz val="12"/>
      <color rgb="FF0000FF"/>
      <name val="Verdana"/>
      <family val="2"/>
    </font>
    <font>
      <sz val="16"/>
      <name val="Verdana"/>
      <family val="2"/>
    </font>
    <font>
      <b/>
      <sz val="16"/>
      <color rgb="FFFF000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0"/>
      <color theme="2" tint="-9.9978637043366805E-2"/>
      <name val="Verdana"/>
      <family val="2"/>
    </font>
    <font>
      <sz val="10"/>
      <color theme="2" tint="-9.9978637043366805E-2"/>
      <name val="Arial"/>
      <family val="2"/>
    </font>
    <font>
      <sz val="10"/>
      <color theme="0" tint="-0.249977111117893"/>
      <name val="Verdana"/>
      <family val="2"/>
    </font>
    <font>
      <b/>
      <sz val="9"/>
      <color theme="1"/>
      <name val="Verdana"/>
      <family val="2"/>
    </font>
    <font>
      <b/>
      <sz val="18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u/>
      <sz val="14"/>
      <color theme="1"/>
      <name val="Arial"/>
      <family val="2"/>
    </font>
    <font>
      <b/>
      <sz val="11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b/>
      <sz val="16"/>
      <color theme="0"/>
      <name val="Verdana"/>
      <family val="2"/>
    </font>
    <font>
      <b/>
      <sz val="14"/>
      <color theme="1"/>
      <name val="Arial"/>
      <family val="2"/>
    </font>
    <font>
      <b/>
      <u/>
      <sz val="14"/>
      <color theme="10"/>
      <name val="Arial"/>
      <family val="2"/>
    </font>
    <font>
      <u/>
      <sz val="20"/>
      <color theme="10"/>
      <name val="Arial"/>
      <family val="2"/>
    </font>
    <font>
      <sz val="10"/>
      <color theme="0" tint="-0.14999847407452621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66CC"/>
        <bgColor rgb="FFFF66CC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FCD5B4"/>
        <bgColor rgb="FFFCD5B4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0000"/>
        <bgColor rgb="FFFF0000"/>
      </patternFill>
    </fill>
    <fill>
      <patternFill patternType="solid">
        <fgColor rgb="FFE69138"/>
        <bgColor rgb="FFE69138"/>
      </patternFill>
    </fill>
    <fill>
      <patternFill patternType="solid">
        <fgColor rgb="FFFFFF0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rgb="FFFF66CC"/>
      </patternFill>
    </fill>
    <fill>
      <patternFill patternType="solid">
        <fgColor rgb="FFFFC000"/>
        <bgColor rgb="FFFFFF00"/>
      </patternFill>
    </fill>
    <fill>
      <patternFill patternType="solid">
        <fgColor theme="7" tint="0.39997558519241921"/>
        <bgColor rgb="FFFFFFFF"/>
      </patternFill>
    </fill>
    <fill>
      <patternFill patternType="solid">
        <fgColor rgb="FFFF0000"/>
        <bgColor rgb="FFFF66CC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5" tint="0.39997558519241921"/>
        <bgColor rgb="FFFF66CC"/>
      </patternFill>
    </fill>
    <fill>
      <patternFill patternType="solid">
        <fgColor theme="7" tint="0.79998168889431442"/>
        <bgColor rgb="FFFF66CC"/>
      </patternFill>
    </fill>
    <fill>
      <patternFill patternType="solid">
        <fgColor theme="7" tint="0.59999389629810485"/>
        <bgColor rgb="FFFF66CC"/>
      </patternFill>
    </fill>
    <fill>
      <patternFill patternType="solid">
        <fgColor theme="8" tint="0.59999389629810485"/>
        <bgColor rgb="FFFF66CC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CD5B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2F2F2"/>
      </patternFill>
    </fill>
    <fill>
      <patternFill patternType="solid">
        <fgColor theme="0" tint="-0.34998626667073579"/>
        <bgColor rgb="FFFBD4B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0" tint="-0.249977111117893"/>
        <bgColor rgb="FFFF66CC"/>
      </patternFill>
    </fill>
  </fills>
  <borders count="5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31"/>
    <xf numFmtId="0" fontId="42" fillId="0" borderId="0" applyNumberFormat="0" applyFill="0" applyBorder="0" applyAlignment="0" applyProtection="0"/>
  </cellStyleXfs>
  <cellXfs count="3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0" xfId="0" applyFont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2" borderId="8" xfId="0" applyFont="1" applyFill="1" applyBorder="1" applyAlignment="1">
      <alignment horizontal="left" vertical="center"/>
    </xf>
    <xf numFmtId="15" fontId="7" fillId="3" borderId="9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5" fontId="7" fillId="3" borderId="12" xfId="0" applyNumberFormat="1" applyFont="1" applyFill="1" applyBorder="1" applyAlignment="1">
      <alignment horizontal="center" vertical="center"/>
    </xf>
    <xf numFmtId="15" fontId="7" fillId="3" borderId="13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left" vertical="center"/>
    </xf>
    <xf numFmtId="164" fontId="7" fillId="4" borderId="6" xfId="0" applyNumberFormat="1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15" fontId="12" fillId="0" borderId="14" xfId="0" applyNumberFormat="1" applyFont="1" applyBorder="1" applyAlignment="1">
      <alignment horizontal="left" vertical="center"/>
    </xf>
    <xf numFmtId="165" fontId="13" fillId="7" borderId="19" xfId="0" applyNumberFormat="1" applyFont="1" applyFill="1" applyBorder="1" applyAlignment="1">
      <alignment horizontal="center"/>
    </xf>
    <xf numFmtId="165" fontId="13" fillId="7" borderId="15" xfId="0" applyNumberFormat="1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165" fontId="13" fillId="7" borderId="12" xfId="0" applyNumberFormat="1" applyFont="1" applyFill="1" applyBorder="1" applyAlignment="1">
      <alignment horizontal="center"/>
    </xf>
    <xf numFmtId="165" fontId="14" fillId="7" borderId="7" xfId="0" applyNumberFormat="1" applyFont="1" applyFill="1" applyBorder="1" applyAlignment="1">
      <alignment horizontal="center"/>
    </xf>
    <xf numFmtId="165" fontId="14" fillId="7" borderId="5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15" fontId="12" fillId="0" borderId="2" xfId="0" applyNumberFormat="1" applyFont="1" applyBorder="1" applyAlignment="1">
      <alignment horizontal="left" vertical="center"/>
    </xf>
    <xf numFmtId="165" fontId="13" fillId="8" borderId="19" xfId="0" applyNumberFormat="1" applyFont="1" applyFill="1" applyBorder="1" applyAlignment="1">
      <alignment horizontal="center"/>
    </xf>
    <xf numFmtId="165" fontId="13" fillId="9" borderId="19" xfId="0" applyNumberFormat="1" applyFont="1" applyFill="1" applyBorder="1" applyAlignment="1">
      <alignment horizontal="center"/>
    </xf>
    <xf numFmtId="0" fontId="13" fillId="10" borderId="19" xfId="0" applyFont="1" applyFill="1" applyBorder="1" applyAlignment="1">
      <alignment horizontal="center"/>
    </xf>
    <xf numFmtId="0" fontId="13" fillId="9" borderId="12" xfId="0" applyFont="1" applyFill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165" fontId="2" fillId="9" borderId="5" xfId="0" applyNumberFormat="1" applyFont="1" applyFill="1" applyBorder="1"/>
    <xf numFmtId="165" fontId="13" fillId="9" borderId="15" xfId="0" applyNumberFormat="1" applyFont="1" applyFill="1" applyBorder="1" applyAlignment="1">
      <alignment horizontal="center"/>
    </xf>
    <xf numFmtId="165" fontId="13" fillId="9" borderId="12" xfId="0" applyNumberFormat="1" applyFont="1" applyFill="1" applyBorder="1" applyAlignment="1">
      <alignment horizontal="center"/>
    </xf>
    <xf numFmtId="165" fontId="15" fillId="9" borderId="12" xfId="0" applyNumberFormat="1" applyFont="1" applyFill="1" applyBorder="1" applyAlignment="1">
      <alignment horizontal="center"/>
    </xf>
    <xf numFmtId="165" fontId="2" fillId="9" borderId="7" xfId="0" applyNumberFormat="1" applyFont="1" applyFill="1" applyBorder="1"/>
    <xf numFmtId="15" fontId="12" fillId="7" borderId="8" xfId="0" applyNumberFormat="1" applyFont="1" applyFill="1" applyBorder="1" applyAlignment="1">
      <alignment horizontal="left" vertical="center"/>
    </xf>
    <xf numFmtId="0" fontId="16" fillId="11" borderId="19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left" vertical="center"/>
    </xf>
    <xf numFmtId="165" fontId="13" fillId="10" borderId="19" xfId="0" applyNumberFormat="1" applyFont="1" applyFill="1" applyBorder="1" applyAlignment="1">
      <alignment horizontal="center"/>
    </xf>
    <xf numFmtId="165" fontId="13" fillId="4" borderId="19" xfId="0" applyNumberFormat="1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165" fontId="13" fillId="10" borderId="12" xfId="0" applyNumberFormat="1" applyFont="1" applyFill="1" applyBorder="1" applyAlignment="1">
      <alignment horizontal="center"/>
    </xf>
    <xf numFmtId="165" fontId="2" fillId="10" borderId="7" xfId="0" applyNumberFormat="1" applyFont="1" applyFill="1" applyBorder="1"/>
    <xf numFmtId="165" fontId="2" fillId="10" borderId="5" xfId="0" applyNumberFormat="1" applyFont="1" applyFill="1" applyBorder="1"/>
    <xf numFmtId="16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5" fontId="12" fillId="0" borderId="20" xfId="0" applyNumberFormat="1" applyFont="1" applyBorder="1" applyAlignment="1">
      <alignment horizontal="left" vertical="center"/>
    </xf>
    <xf numFmtId="165" fontId="13" fillId="0" borderId="21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165" fontId="14" fillId="0" borderId="22" xfId="0" applyNumberFormat="1" applyFont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12" borderId="24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0" fontId="20" fillId="12" borderId="25" xfId="0" applyFont="1" applyFill="1" applyBorder="1" applyAlignment="1">
      <alignment horizontal="center" vertical="center" wrapText="1"/>
    </xf>
    <xf numFmtId="0" fontId="21" fillId="12" borderId="24" xfId="0" applyFont="1" applyFill="1" applyBorder="1" applyAlignment="1">
      <alignment horizontal="center" vertical="center" wrapText="1"/>
    </xf>
    <xf numFmtId="0" fontId="22" fillId="12" borderId="24" xfId="0" applyFont="1" applyFill="1" applyBorder="1" applyAlignment="1">
      <alignment horizontal="center" vertical="center" wrapText="1"/>
    </xf>
    <xf numFmtId="0" fontId="23" fillId="12" borderId="0" xfId="0" applyFont="1" applyFill="1" applyAlignment="1">
      <alignment horizontal="center"/>
    </xf>
    <xf numFmtId="15" fontId="12" fillId="0" borderId="0" xfId="0" applyNumberFormat="1" applyFont="1" applyAlignment="1">
      <alignment horizontal="left" vertical="center"/>
    </xf>
    <xf numFmtId="0" fontId="7" fillId="4" borderId="23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/>
    </xf>
    <xf numFmtId="165" fontId="13" fillId="10" borderId="6" xfId="0" applyNumberFormat="1" applyFont="1" applyFill="1" applyBorder="1" applyAlignment="1">
      <alignment horizontal="center"/>
    </xf>
    <xf numFmtId="0" fontId="25" fillId="12" borderId="25" xfId="0" applyFont="1" applyFill="1" applyBorder="1" applyAlignment="1">
      <alignment horizontal="center" vertical="center" wrapText="1"/>
    </xf>
    <xf numFmtId="0" fontId="23" fillId="12" borderId="26" xfId="0" applyFont="1" applyFill="1" applyBorder="1" applyAlignment="1">
      <alignment horizontal="center" wrapText="1"/>
    </xf>
    <xf numFmtId="0" fontId="23" fillId="12" borderId="27" xfId="0" applyFont="1" applyFill="1" applyBorder="1" applyAlignment="1">
      <alignment horizontal="center" wrapText="1"/>
    </xf>
    <xf numFmtId="0" fontId="23" fillId="12" borderId="0" xfId="0" applyFont="1" applyFill="1" applyAlignment="1">
      <alignment horizontal="center" wrapText="1"/>
    </xf>
    <xf numFmtId="0" fontId="2" fillId="0" borderId="28" xfId="0" applyFont="1" applyBorder="1"/>
    <xf numFmtId="0" fontId="26" fillId="4" borderId="24" xfId="0" applyFont="1" applyFill="1" applyBorder="1" applyAlignment="1">
      <alignment horizontal="center" vertical="center"/>
    </xf>
    <xf numFmtId="15" fontId="28" fillId="3" borderId="9" xfId="0" applyNumberFormat="1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/>
    </xf>
    <xf numFmtId="15" fontId="12" fillId="13" borderId="8" xfId="0" applyNumberFormat="1" applyFont="1" applyFill="1" applyBorder="1" applyAlignment="1">
      <alignment horizontal="left" vertical="center"/>
    </xf>
    <xf numFmtId="165" fontId="13" fillId="14" borderId="12" xfId="0" applyNumberFormat="1" applyFont="1" applyFill="1" applyBorder="1" applyAlignment="1">
      <alignment horizontal="center"/>
    </xf>
    <xf numFmtId="165" fontId="14" fillId="14" borderId="19" xfId="0" applyNumberFormat="1" applyFont="1" applyFill="1" applyBorder="1" applyAlignment="1">
      <alignment horizontal="center"/>
    </xf>
    <xf numFmtId="165" fontId="14" fillId="14" borderId="12" xfId="0" applyNumberFormat="1" applyFont="1" applyFill="1" applyBorder="1" applyAlignment="1">
      <alignment horizontal="center"/>
    </xf>
    <xf numFmtId="0" fontId="14" fillId="14" borderId="12" xfId="0" applyFont="1" applyFill="1" applyBorder="1" applyAlignment="1">
      <alignment horizontal="center"/>
    </xf>
    <xf numFmtId="0" fontId="31" fillId="7" borderId="5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165" fontId="2" fillId="9" borderId="13" xfId="0" applyNumberFormat="1" applyFont="1" applyFill="1" applyBorder="1"/>
    <xf numFmtId="0" fontId="14" fillId="14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" fillId="0" borderId="31" xfId="0" applyFont="1" applyBorder="1"/>
    <xf numFmtId="0" fontId="0" fillId="0" borderId="31" xfId="0" applyBorder="1"/>
    <xf numFmtId="0" fontId="2" fillId="0" borderId="32" xfId="0" applyFont="1" applyBorder="1"/>
    <xf numFmtId="0" fontId="0" fillId="0" borderId="32" xfId="0" applyBorder="1"/>
    <xf numFmtId="0" fontId="7" fillId="3" borderId="32" xfId="0" applyFont="1" applyFill="1" applyBorder="1" applyAlignment="1">
      <alignment horizontal="center"/>
    </xf>
    <xf numFmtId="15" fontId="7" fillId="3" borderId="32" xfId="0" applyNumberFormat="1" applyFont="1" applyFill="1" applyBorder="1" applyAlignment="1">
      <alignment horizontal="center" vertical="center"/>
    </xf>
    <xf numFmtId="164" fontId="7" fillId="4" borderId="32" xfId="0" applyNumberFormat="1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29" fillId="6" borderId="32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14" fillId="7" borderId="32" xfId="0" applyFont="1" applyFill="1" applyBorder="1" applyAlignment="1">
      <alignment horizontal="center"/>
    </xf>
    <xf numFmtId="165" fontId="14" fillId="7" borderId="32" xfId="0" applyNumberFormat="1" applyFont="1" applyFill="1" applyBorder="1" applyAlignment="1">
      <alignment horizontal="center"/>
    </xf>
    <xf numFmtId="165" fontId="2" fillId="9" borderId="32" xfId="0" applyNumberFormat="1" applyFont="1" applyFill="1" applyBorder="1"/>
    <xf numFmtId="165" fontId="33" fillId="9" borderId="32" xfId="0" applyNumberFormat="1" applyFont="1" applyFill="1" applyBorder="1"/>
    <xf numFmtId="165" fontId="32" fillId="16" borderId="32" xfId="0" applyNumberFormat="1" applyFont="1" applyFill="1" applyBorder="1" applyAlignment="1">
      <alignment horizontal="center"/>
    </xf>
    <xf numFmtId="165" fontId="13" fillId="7" borderId="32" xfId="0" applyNumberFormat="1" applyFont="1" applyFill="1" applyBorder="1" applyAlignment="1">
      <alignment horizontal="center"/>
    </xf>
    <xf numFmtId="0" fontId="30" fillId="15" borderId="32" xfId="0" applyFont="1" applyFill="1" applyBorder="1" applyAlignment="1">
      <alignment horizontal="center"/>
    </xf>
    <xf numFmtId="0" fontId="14" fillId="14" borderId="32" xfId="0" applyFont="1" applyFill="1" applyBorder="1" applyAlignment="1">
      <alignment horizontal="center"/>
    </xf>
    <xf numFmtId="165" fontId="14" fillId="16" borderId="32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34" fillId="14" borderId="5" xfId="0" applyFont="1" applyFill="1" applyBorder="1" applyAlignment="1">
      <alignment horizontal="center"/>
    </xf>
    <xf numFmtId="0" fontId="34" fillId="17" borderId="5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34" fillId="14" borderId="12" xfId="0" applyFont="1" applyFill="1" applyBorder="1" applyAlignment="1">
      <alignment horizontal="center"/>
    </xf>
    <xf numFmtId="165" fontId="14" fillId="7" borderId="36" xfId="0" applyNumberFormat="1" applyFont="1" applyFill="1" applyBorder="1" applyAlignment="1">
      <alignment horizontal="center"/>
    </xf>
    <xf numFmtId="164" fontId="28" fillId="4" borderId="32" xfId="0" applyNumberFormat="1" applyFont="1" applyFill="1" applyBorder="1" applyAlignment="1">
      <alignment horizontal="center"/>
    </xf>
    <xf numFmtId="0" fontId="35" fillId="6" borderId="32" xfId="0" applyFont="1" applyFill="1" applyBorder="1" applyAlignment="1">
      <alignment horizontal="center"/>
    </xf>
    <xf numFmtId="0" fontId="29" fillId="5" borderId="32" xfId="0" applyFont="1" applyFill="1" applyBorder="1" applyAlignment="1">
      <alignment horizontal="center"/>
    </xf>
    <xf numFmtId="0" fontId="31" fillId="13" borderId="32" xfId="0" applyFont="1" applyFill="1" applyBorder="1" applyAlignment="1">
      <alignment horizontal="center"/>
    </xf>
    <xf numFmtId="15" fontId="7" fillId="3" borderId="32" xfId="0" applyNumberFormat="1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 vertical="center"/>
    </xf>
    <xf numFmtId="164" fontId="7" fillId="4" borderId="36" xfId="0" applyNumberFormat="1" applyFont="1" applyFill="1" applyBorder="1" applyAlignment="1">
      <alignment horizontal="center" vertical="center"/>
    </xf>
    <xf numFmtId="165" fontId="14" fillId="7" borderId="19" xfId="0" applyNumberFormat="1" applyFont="1" applyFill="1" applyBorder="1" applyAlignment="1">
      <alignment horizontal="center"/>
    </xf>
    <xf numFmtId="165" fontId="14" fillId="7" borderId="12" xfId="0" applyNumberFormat="1" applyFont="1" applyFill="1" applyBorder="1" applyAlignment="1">
      <alignment horizontal="center"/>
    </xf>
    <xf numFmtId="0" fontId="30" fillId="15" borderId="36" xfId="0" applyFont="1" applyFill="1" applyBorder="1" applyAlignment="1">
      <alignment horizontal="center"/>
    </xf>
    <xf numFmtId="164" fontId="28" fillId="4" borderId="32" xfId="0" quotePrefix="1" applyNumberFormat="1" applyFont="1" applyFill="1" applyBorder="1" applyAlignment="1">
      <alignment horizontal="center"/>
    </xf>
    <xf numFmtId="0" fontId="36" fillId="18" borderId="0" xfId="0" applyFont="1" applyFill="1" applyAlignment="1">
      <alignment vertical="center"/>
    </xf>
    <xf numFmtId="165" fontId="30" fillId="20" borderId="32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4" fillId="13" borderId="32" xfId="0" applyNumberFormat="1" applyFont="1" applyFill="1" applyBorder="1" applyAlignment="1">
      <alignment horizontal="center"/>
    </xf>
    <xf numFmtId="15" fontId="7" fillId="21" borderId="32" xfId="0" applyNumberFormat="1" applyFont="1" applyFill="1" applyBorder="1" applyAlignment="1">
      <alignment horizontal="center"/>
    </xf>
    <xf numFmtId="164" fontId="7" fillId="22" borderId="32" xfId="0" applyNumberFormat="1" applyFont="1" applyFill="1" applyBorder="1" applyAlignment="1">
      <alignment horizontal="center"/>
    </xf>
    <xf numFmtId="0" fontId="7" fillId="21" borderId="32" xfId="0" applyFont="1" applyFill="1" applyBorder="1" applyAlignment="1">
      <alignment horizontal="center"/>
    </xf>
    <xf numFmtId="165" fontId="14" fillId="23" borderId="32" xfId="0" applyNumberFormat="1" applyFont="1" applyFill="1" applyBorder="1" applyAlignment="1">
      <alignment horizontal="center"/>
    </xf>
    <xf numFmtId="165" fontId="30" fillId="15" borderId="32" xfId="0" applyNumberFormat="1" applyFont="1" applyFill="1" applyBorder="1" applyAlignment="1">
      <alignment horizontal="center"/>
    </xf>
    <xf numFmtId="0" fontId="38" fillId="24" borderId="32" xfId="0" applyFont="1" applyFill="1" applyBorder="1" applyAlignment="1">
      <alignment horizontal="center" vertical="center"/>
    </xf>
    <xf numFmtId="0" fontId="38" fillId="24" borderId="32" xfId="0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 vertical="center"/>
    </xf>
    <xf numFmtId="164" fontId="7" fillId="25" borderId="17" xfId="0" applyNumberFormat="1" applyFont="1" applyFill="1" applyBorder="1" applyAlignment="1">
      <alignment horizontal="center" vertical="center"/>
    </xf>
    <xf numFmtId="165" fontId="14" fillId="26" borderId="36" xfId="0" applyNumberFormat="1" applyFont="1" applyFill="1" applyBorder="1" applyAlignment="1">
      <alignment horizontal="center"/>
    </xf>
    <xf numFmtId="165" fontId="13" fillId="26" borderId="32" xfId="0" applyNumberFormat="1" applyFont="1" applyFill="1" applyBorder="1" applyAlignment="1">
      <alignment horizontal="center"/>
    </xf>
    <xf numFmtId="0" fontId="22" fillId="12" borderId="0" xfId="0" applyFont="1" applyFill="1" applyAlignment="1">
      <alignment horizontal="center" wrapText="1"/>
    </xf>
    <xf numFmtId="164" fontId="7" fillId="4" borderId="32" xfId="0" quotePrefix="1" applyNumberFormat="1" applyFont="1" applyFill="1" applyBorder="1" applyAlignment="1">
      <alignment horizontal="center"/>
    </xf>
    <xf numFmtId="0" fontId="7" fillId="27" borderId="32" xfId="0" applyFont="1" applyFill="1" applyBorder="1" applyAlignment="1">
      <alignment horizontal="center" vertical="center"/>
    </xf>
    <xf numFmtId="0" fontId="7" fillId="27" borderId="32" xfId="0" applyFont="1" applyFill="1" applyBorder="1" applyAlignment="1">
      <alignment horizontal="center"/>
    </xf>
    <xf numFmtId="165" fontId="14" fillId="13" borderId="36" xfId="0" applyNumberFormat="1" applyFont="1" applyFill="1" applyBorder="1" applyAlignment="1">
      <alignment horizontal="center"/>
    </xf>
    <xf numFmtId="165" fontId="12" fillId="7" borderId="32" xfId="0" applyNumberFormat="1" applyFont="1" applyFill="1" applyBorder="1" applyAlignment="1">
      <alignment horizontal="center"/>
    </xf>
    <xf numFmtId="0" fontId="0" fillId="0" borderId="32" xfId="0" applyBorder="1" applyAlignment="1"/>
    <xf numFmtId="164" fontId="7" fillId="25" borderId="36" xfId="0" applyNumberFormat="1" applyFont="1" applyFill="1" applyBorder="1" applyAlignment="1">
      <alignment horizontal="center" vertical="center"/>
    </xf>
    <xf numFmtId="165" fontId="14" fillId="0" borderId="3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8" fillId="0" borderId="15" xfId="0" applyFont="1" applyBorder="1"/>
    <xf numFmtId="0" fontId="4" fillId="0" borderId="38" xfId="0" applyFont="1" applyBorder="1"/>
    <xf numFmtId="0" fontId="0" fillId="0" borderId="35" xfId="0" applyBorder="1"/>
    <xf numFmtId="165" fontId="24" fillId="7" borderId="32" xfId="0" applyNumberFormat="1" applyFont="1" applyFill="1" applyBorder="1" applyAlignment="1">
      <alignment horizontal="center"/>
    </xf>
    <xf numFmtId="165" fontId="24" fillId="13" borderId="32" xfId="0" applyNumberFormat="1" applyFont="1" applyFill="1" applyBorder="1" applyAlignment="1">
      <alignment horizontal="center"/>
    </xf>
    <xf numFmtId="165" fontId="14" fillId="16" borderId="36" xfId="0" applyNumberFormat="1" applyFont="1" applyFill="1" applyBorder="1" applyAlignment="1">
      <alignment horizontal="center"/>
    </xf>
    <xf numFmtId="15" fontId="7" fillId="28" borderId="32" xfId="0" applyNumberFormat="1" applyFont="1" applyFill="1" applyBorder="1" applyAlignment="1">
      <alignment horizontal="center" vertical="center"/>
    </xf>
    <xf numFmtId="165" fontId="14" fillId="7" borderId="33" xfId="0" applyNumberFormat="1" applyFont="1" applyFill="1" applyBorder="1" applyAlignment="1">
      <alignment horizontal="center"/>
    </xf>
    <xf numFmtId="165" fontId="14" fillId="16" borderId="33" xfId="0" applyNumberFormat="1" applyFont="1" applyFill="1" applyBorder="1" applyAlignment="1">
      <alignment horizontal="center"/>
    </xf>
    <xf numFmtId="164" fontId="7" fillId="4" borderId="40" xfId="0" applyNumberFormat="1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/>
    </xf>
    <xf numFmtId="0" fontId="4" fillId="0" borderId="31" xfId="0" applyFont="1" applyBorder="1"/>
    <xf numFmtId="0" fontId="8" fillId="0" borderId="31" xfId="0" applyFont="1" applyBorder="1"/>
    <xf numFmtId="0" fontId="7" fillId="2" borderId="31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15" fontId="12" fillId="0" borderId="31" xfId="0" applyNumberFormat="1" applyFont="1" applyBorder="1" applyAlignment="1">
      <alignment horizontal="left" vertical="center"/>
    </xf>
    <xf numFmtId="15" fontId="12" fillId="7" borderId="31" xfId="0" applyNumberFormat="1" applyFont="1" applyFill="1" applyBorder="1" applyAlignment="1">
      <alignment horizontal="left" vertical="center"/>
    </xf>
    <xf numFmtId="15" fontId="7" fillId="29" borderId="32" xfId="0" applyNumberFormat="1" applyFont="1" applyFill="1" applyBorder="1" applyAlignment="1">
      <alignment horizontal="center" vertical="center"/>
    </xf>
    <xf numFmtId="165" fontId="9" fillId="7" borderId="32" xfId="0" applyNumberFormat="1" applyFont="1" applyFill="1" applyBorder="1" applyAlignment="1">
      <alignment horizontal="center"/>
    </xf>
    <xf numFmtId="165" fontId="24" fillId="31" borderId="32" xfId="0" applyNumberFormat="1" applyFont="1" applyFill="1" applyBorder="1" applyAlignment="1">
      <alignment horizontal="center"/>
    </xf>
    <xf numFmtId="15" fontId="12" fillId="0" borderId="8" xfId="0" applyNumberFormat="1" applyFont="1" applyBorder="1" applyAlignment="1">
      <alignment horizontal="left" vertical="center"/>
    </xf>
    <xf numFmtId="165" fontId="13" fillId="7" borderId="36" xfId="0" applyNumberFormat="1" applyFont="1" applyFill="1" applyBorder="1" applyAlignment="1">
      <alignment horizontal="center"/>
    </xf>
    <xf numFmtId="15" fontId="12" fillId="32" borderId="31" xfId="0" applyNumberFormat="1" applyFont="1" applyFill="1" applyBorder="1" applyAlignment="1">
      <alignment horizontal="left" vertical="center"/>
    </xf>
    <xf numFmtId="165" fontId="13" fillId="16" borderId="32" xfId="0" applyNumberFormat="1" applyFont="1" applyFill="1" applyBorder="1" applyAlignment="1">
      <alignment horizontal="center"/>
    </xf>
    <xf numFmtId="165" fontId="14" fillId="7" borderId="37" xfId="0" applyNumberFormat="1" applyFont="1" applyFill="1" applyBorder="1" applyAlignment="1">
      <alignment horizontal="center"/>
    </xf>
    <xf numFmtId="165" fontId="14" fillId="16" borderId="37" xfId="0" applyNumberFormat="1" applyFont="1" applyFill="1" applyBorder="1" applyAlignment="1">
      <alignment horizontal="center"/>
    </xf>
    <xf numFmtId="165" fontId="30" fillId="15" borderId="32" xfId="0" applyNumberFormat="1" applyFont="1" applyFill="1" applyBorder="1" applyAlignment="1">
      <alignment horizontal="center" vertical="center"/>
    </xf>
    <xf numFmtId="164" fontId="7" fillId="25" borderId="40" xfId="0" applyNumberFormat="1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/>
    </xf>
    <xf numFmtId="165" fontId="14" fillId="16" borderId="42" xfId="0" applyNumberFormat="1" applyFont="1" applyFill="1" applyBorder="1" applyAlignment="1">
      <alignment horizontal="center"/>
    </xf>
    <xf numFmtId="165" fontId="13" fillId="7" borderId="43" xfId="0" applyNumberFormat="1" applyFont="1" applyFill="1" applyBorder="1" applyAlignment="1">
      <alignment horizontal="center"/>
    </xf>
    <xf numFmtId="165" fontId="12" fillId="13" borderId="32" xfId="0" applyNumberFormat="1" applyFont="1" applyFill="1" applyBorder="1" applyAlignment="1">
      <alignment horizontal="center"/>
    </xf>
    <xf numFmtId="0" fontId="44" fillId="0" borderId="31" xfId="0" applyFont="1" applyBorder="1" applyAlignment="1">
      <alignment vertical="center"/>
    </xf>
    <xf numFmtId="0" fontId="0" fillId="0" borderId="33" xfId="0" applyBorder="1" applyAlignment="1"/>
    <xf numFmtId="0" fontId="1" fillId="0" borderId="42" xfId="0" applyFont="1" applyBorder="1" applyAlignment="1">
      <alignment horizontal="center"/>
    </xf>
    <xf numFmtId="15" fontId="7" fillId="3" borderId="33" xfId="0" applyNumberFormat="1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165" fontId="14" fillId="7" borderId="44" xfId="0" applyNumberFormat="1" applyFont="1" applyFill="1" applyBorder="1" applyAlignment="1">
      <alignment horizontal="center"/>
    </xf>
    <xf numFmtId="165" fontId="14" fillId="7" borderId="42" xfId="0" applyNumberFormat="1" applyFont="1" applyFill="1" applyBorder="1" applyAlignment="1">
      <alignment horizontal="center"/>
    </xf>
    <xf numFmtId="165" fontId="13" fillId="7" borderId="33" xfId="0" applyNumberFormat="1" applyFont="1" applyFill="1" applyBorder="1" applyAlignment="1">
      <alignment horizontal="center"/>
    </xf>
    <xf numFmtId="165" fontId="12" fillId="7" borderId="36" xfId="0" applyNumberFormat="1" applyFont="1" applyFill="1" applyBorder="1" applyAlignment="1">
      <alignment horizontal="center"/>
    </xf>
    <xf numFmtId="165" fontId="13" fillId="7" borderId="37" xfId="0" applyNumberFormat="1" applyFont="1" applyFill="1" applyBorder="1" applyAlignment="1">
      <alignment horizontal="center"/>
    </xf>
    <xf numFmtId="165" fontId="13" fillId="16" borderId="42" xfId="0" applyNumberFormat="1" applyFont="1" applyFill="1" applyBorder="1" applyAlignment="1">
      <alignment horizontal="center"/>
    </xf>
    <xf numFmtId="165" fontId="13" fillId="0" borderId="36" xfId="0" applyNumberFormat="1" applyFont="1" applyFill="1" applyBorder="1" applyAlignment="1">
      <alignment horizontal="center"/>
    </xf>
    <xf numFmtId="165" fontId="12" fillId="7" borderId="37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12" fillId="16" borderId="32" xfId="0" applyNumberFormat="1" applyFont="1" applyFill="1" applyBorder="1" applyAlignment="1">
      <alignment horizontal="center"/>
    </xf>
    <xf numFmtId="15" fontId="12" fillId="7" borderId="31" xfId="0" applyNumberFormat="1" applyFont="1" applyFill="1" applyBorder="1" applyAlignment="1">
      <alignment horizontal="center" vertical="center"/>
    </xf>
    <xf numFmtId="165" fontId="14" fillId="13" borderId="32" xfId="0" applyNumberFormat="1" applyFont="1" applyFill="1" applyBorder="1" applyAlignment="1">
      <alignment horizontal="center" vertical="center"/>
    </xf>
    <xf numFmtId="165" fontId="14" fillId="7" borderId="32" xfId="0" applyNumberFormat="1" applyFont="1" applyFill="1" applyBorder="1" applyAlignment="1">
      <alignment horizontal="center" vertical="center"/>
    </xf>
    <xf numFmtId="165" fontId="32" fillId="16" borderId="32" xfId="0" applyNumberFormat="1" applyFont="1" applyFill="1" applyBorder="1" applyAlignment="1">
      <alignment horizontal="center" vertical="center"/>
    </xf>
    <xf numFmtId="165" fontId="14" fillId="16" borderId="32" xfId="0" applyNumberFormat="1" applyFont="1" applyFill="1" applyBorder="1" applyAlignment="1">
      <alignment horizontal="center" vertical="center"/>
    </xf>
    <xf numFmtId="165" fontId="12" fillId="7" borderId="32" xfId="0" applyNumberFormat="1" applyFont="1" applyFill="1" applyBorder="1" applyAlignment="1">
      <alignment horizontal="center" vertical="center"/>
    </xf>
    <xf numFmtId="165" fontId="12" fillId="13" borderId="32" xfId="0" applyNumberFormat="1" applyFont="1" applyFill="1" applyBorder="1" applyAlignment="1">
      <alignment horizontal="center" vertical="center"/>
    </xf>
    <xf numFmtId="165" fontId="13" fillId="13" borderId="32" xfId="0" applyNumberFormat="1" applyFont="1" applyFill="1" applyBorder="1" applyAlignment="1">
      <alignment horizontal="center" vertical="center"/>
    </xf>
    <xf numFmtId="165" fontId="14" fillId="7" borderId="33" xfId="0" applyNumberFormat="1" applyFont="1" applyFill="1" applyBorder="1" applyAlignment="1">
      <alignment horizontal="center" vertical="center"/>
    </xf>
    <xf numFmtId="165" fontId="12" fillId="13" borderId="36" xfId="0" applyNumberFormat="1" applyFont="1" applyFill="1" applyBorder="1" applyAlignment="1">
      <alignment horizontal="center"/>
    </xf>
    <xf numFmtId="0" fontId="37" fillId="0" borderId="32" xfId="0" applyFont="1" applyBorder="1" applyAlignment="1">
      <alignment horizontal="center"/>
    </xf>
    <xf numFmtId="165" fontId="12" fillId="13" borderId="32" xfId="0" applyNumberFormat="1" applyFont="1" applyFill="1" applyBorder="1" applyAlignment="1">
      <alignment horizontal="center" vertical="center" wrapText="1"/>
    </xf>
    <xf numFmtId="0" fontId="45" fillId="0" borderId="0" xfId="0" applyFont="1"/>
    <xf numFmtId="0" fontId="45" fillId="0" borderId="31" xfId="0" applyFont="1" applyBorder="1"/>
    <xf numFmtId="0" fontId="46" fillId="0" borderId="31" xfId="0" applyFont="1" applyBorder="1" applyAlignment="1">
      <alignment vertical="center"/>
    </xf>
    <xf numFmtId="0" fontId="4" fillId="12" borderId="31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/>
    <xf numFmtId="0" fontId="0" fillId="0" borderId="45" xfId="0" applyBorder="1"/>
    <xf numFmtId="0" fontId="37" fillId="0" borderId="32" xfId="0" applyFont="1" applyBorder="1" applyAlignment="1">
      <alignment horizontal="center"/>
    </xf>
    <xf numFmtId="165" fontId="9" fillId="5" borderId="32" xfId="0" applyNumberFormat="1" applyFont="1" applyFill="1" applyBorder="1" applyAlignment="1">
      <alignment horizontal="center"/>
    </xf>
    <xf numFmtId="165" fontId="0" fillId="0" borderId="32" xfId="0" applyNumberFormat="1" applyBorder="1" applyAlignment="1"/>
    <xf numFmtId="165" fontId="13" fillId="7" borderId="32" xfId="0" applyNumberFormat="1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/>
    </xf>
    <xf numFmtId="165" fontId="13" fillId="35" borderId="36" xfId="0" applyNumberFormat="1" applyFont="1" applyFill="1" applyBorder="1" applyAlignment="1">
      <alignment horizontal="center"/>
    </xf>
    <xf numFmtId="165" fontId="13" fillId="35" borderId="32" xfId="0" applyNumberFormat="1" applyFont="1" applyFill="1" applyBorder="1" applyAlignment="1">
      <alignment horizontal="center"/>
    </xf>
    <xf numFmtId="0" fontId="46" fillId="0" borderId="31" xfId="0" applyFont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 vertical="center"/>
    </xf>
    <xf numFmtId="0" fontId="37" fillId="0" borderId="32" xfId="0" applyFont="1" applyBorder="1"/>
    <xf numFmtId="0" fontId="7" fillId="0" borderId="8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1" fillId="0" borderId="31" xfId="0" applyFont="1" applyBorder="1"/>
    <xf numFmtId="0" fontId="37" fillId="0" borderId="31" xfId="0" applyFont="1" applyFill="1" applyBorder="1" applyAlignment="1"/>
    <xf numFmtId="0" fontId="8" fillId="38" borderId="32" xfId="0" applyFont="1" applyFill="1" applyBorder="1" applyAlignment="1">
      <alignment horizontal="left" vertical="center"/>
    </xf>
    <xf numFmtId="0" fontId="9" fillId="39" borderId="32" xfId="0" applyFont="1" applyFill="1" applyBorder="1" applyAlignment="1">
      <alignment horizontal="center"/>
    </xf>
    <xf numFmtId="0" fontId="8" fillId="0" borderId="36" xfId="0" applyFont="1" applyBorder="1"/>
    <xf numFmtId="0" fontId="1" fillId="0" borderId="36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9" fillId="37" borderId="46" xfId="0" applyFont="1" applyFill="1" applyBorder="1" applyAlignment="1"/>
    <xf numFmtId="15" fontId="12" fillId="36" borderId="32" xfId="0" applyNumberFormat="1" applyFont="1" applyFill="1" applyBorder="1" applyAlignment="1">
      <alignment horizontal="left" vertical="center"/>
    </xf>
    <xf numFmtId="15" fontId="12" fillId="40" borderId="32" xfId="0" applyNumberFormat="1" applyFont="1" applyFill="1" applyBorder="1" applyAlignment="1">
      <alignment horizontal="left" vertical="center"/>
    </xf>
    <xf numFmtId="15" fontId="12" fillId="36" borderId="14" xfId="0" applyNumberFormat="1" applyFont="1" applyFill="1" applyBorder="1" applyAlignment="1">
      <alignment horizontal="left" vertical="center"/>
    </xf>
    <xf numFmtId="15" fontId="12" fillId="36" borderId="2" xfId="0" applyNumberFormat="1" applyFont="1" applyFill="1" applyBorder="1" applyAlignment="1">
      <alignment horizontal="left" vertical="center"/>
    </xf>
    <xf numFmtId="15" fontId="12" fillId="40" borderId="8" xfId="0" applyNumberFormat="1" applyFont="1" applyFill="1" applyBorder="1" applyAlignment="1">
      <alignment horizontal="left" vertical="center"/>
    </xf>
    <xf numFmtId="15" fontId="12" fillId="36" borderId="8" xfId="0" applyNumberFormat="1" applyFont="1" applyFill="1" applyBorder="1" applyAlignment="1">
      <alignment horizontal="left" vertical="center"/>
    </xf>
    <xf numFmtId="0" fontId="46" fillId="0" borderId="33" xfId="0" applyFont="1" applyBorder="1" applyAlignment="1">
      <alignment horizontal="center"/>
    </xf>
    <xf numFmtId="0" fontId="47" fillId="0" borderId="0" xfId="0" applyFont="1"/>
    <xf numFmtId="165" fontId="13" fillId="13" borderId="32" xfId="0" applyNumberFormat="1" applyFont="1" applyFill="1" applyBorder="1" applyAlignment="1">
      <alignment horizontal="center"/>
    </xf>
    <xf numFmtId="165" fontId="24" fillId="13" borderId="32" xfId="0" applyNumberFormat="1" applyFont="1" applyFill="1" applyBorder="1" applyAlignment="1">
      <alignment horizontal="center" vertical="center"/>
    </xf>
    <xf numFmtId="15" fontId="50" fillId="41" borderId="51" xfId="2" applyNumberFormat="1" applyFont="1" applyFill="1" applyBorder="1" applyAlignment="1">
      <alignment horizontal="center" vertical="center"/>
    </xf>
    <xf numFmtId="15" fontId="50" fillId="41" borderId="31" xfId="2" applyNumberFormat="1" applyFont="1" applyFill="1" applyBorder="1" applyAlignment="1">
      <alignment horizontal="center" vertical="center"/>
    </xf>
    <xf numFmtId="0" fontId="44" fillId="18" borderId="31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6" fillId="18" borderId="31" xfId="0" applyFont="1" applyFill="1" applyBorder="1" applyAlignment="1">
      <alignment horizontal="center" vertical="center"/>
    </xf>
    <xf numFmtId="15" fontId="43" fillId="30" borderId="39" xfId="2" applyNumberFormat="1" applyFont="1" applyFill="1" applyBorder="1" applyAlignment="1">
      <alignment horizontal="center" vertical="center"/>
    </xf>
    <xf numFmtId="15" fontId="43" fillId="30" borderId="31" xfId="2" applyNumberFormat="1" applyFont="1" applyFill="1" applyBorder="1" applyAlignment="1">
      <alignment horizontal="center" vertical="center"/>
    </xf>
    <xf numFmtId="0" fontId="37" fillId="34" borderId="46" xfId="0" applyFont="1" applyFill="1" applyBorder="1" applyAlignment="1">
      <alignment horizontal="center"/>
    </xf>
    <xf numFmtId="0" fontId="37" fillId="34" borderId="47" xfId="0" applyFont="1" applyFill="1" applyBorder="1" applyAlignment="1">
      <alignment horizontal="center"/>
    </xf>
    <xf numFmtId="0" fontId="37" fillId="34" borderId="48" xfId="0" applyFont="1" applyFill="1" applyBorder="1" applyAlignment="1">
      <alignment horizontal="center"/>
    </xf>
    <xf numFmtId="0" fontId="22" fillId="12" borderId="49" xfId="0" applyFont="1" applyFill="1" applyBorder="1" applyAlignment="1">
      <alignment horizontal="center"/>
    </xf>
    <xf numFmtId="0" fontId="23" fillId="12" borderId="5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36" fillId="18" borderId="0" xfId="0" applyFont="1" applyFill="1" applyAlignment="1">
      <alignment horizontal="center" vertical="center"/>
    </xf>
    <xf numFmtId="0" fontId="41" fillId="19" borderId="0" xfId="0" applyFont="1" applyFill="1" applyAlignment="1">
      <alignment horizontal="center"/>
    </xf>
    <xf numFmtId="0" fontId="37" fillId="0" borderId="3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32" xfId="0" applyFont="1" applyBorder="1" applyAlignment="1">
      <alignment horizontal="center"/>
    </xf>
    <xf numFmtId="0" fontId="5" fillId="0" borderId="32" xfId="0" applyFont="1" applyBorder="1"/>
    <xf numFmtId="0" fontId="5" fillId="0" borderId="4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3" xfId="0" applyFont="1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5" xfId="0" applyFont="1" applyBorder="1"/>
    <xf numFmtId="0" fontId="27" fillId="4" borderId="29" xfId="0" applyFont="1" applyFill="1" applyBorder="1" applyAlignment="1">
      <alignment horizontal="center" vertical="center"/>
    </xf>
    <xf numFmtId="0" fontId="5" fillId="0" borderId="30" xfId="0" applyFont="1" applyBorder="1"/>
    <xf numFmtId="0" fontId="5" fillId="0" borderId="31" xfId="0" applyFont="1" applyBorder="1"/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5" fontId="7" fillId="3" borderId="33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9" fillId="39" borderId="33" xfId="0" applyFont="1" applyFill="1" applyBorder="1" applyAlignment="1">
      <alignment horizontal="center"/>
    </xf>
    <xf numFmtId="165" fontId="30" fillId="15" borderId="33" xfId="0" applyNumberFormat="1" applyFont="1" applyFill="1" applyBorder="1" applyAlignment="1">
      <alignment horizontal="center" vertical="center"/>
    </xf>
    <xf numFmtId="165" fontId="13" fillId="13" borderId="33" xfId="0" applyNumberFormat="1" applyFont="1" applyFill="1" applyBorder="1" applyAlignment="1">
      <alignment horizontal="center"/>
    </xf>
    <xf numFmtId="15" fontId="7" fillId="3" borderId="35" xfId="0" applyNumberFormat="1" applyFon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0" fontId="9" fillId="39" borderId="35" xfId="0" applyFont="1" applyFill="1" applyBorder="1" applyAlignment="1">
      <alignment horizontal="center"/>
    </xf>
    <xf numFmtId="165" fontId="13" fillId="7" borderId="35" xfId="0" applyNumberFormat="1" applyFont="1" applyFill="1" applyBorder="1" applyAlignment="1">
      <alignment horizontal="center"/>
    </xf>
    <xf numFmtId="165" fontId="30" fillId="15" borderId="35" xfId="0" applyNumberFormat="1" applyFont="1" applyFill="1" applyBorder="1" applyAlignment="1">
      <alignment horizontal="center" vertical="center"/>
    </xf>
    <xf numFmtId="165" fontId="13" fillId="13" borderId="35" xfId="0" applyNumberFormat="1" applyFont="1" applyFill="1" applyBorder="1" applyAlignment="1">
      <alignment horizontal="center"/>
    </xf>
    <xf numFmtId="165" fontId="14" fillId="7" borderId="52" xfId="0" applyNumberFormat="1" applyFont="1" applyFill="1" applyBorder="1" applyAlignment="1">
      <alignment horizontal="center"/>
    </xf>
    <xf numFmtId="165" fontId="14" fillId="7" borderId="35" xfId="0" applyNumberFormat="1" applyFont="1" applyFill="1" applyBorder="1" applyAlignment="1">
      <alignment horizontal="center"/>
    </xf>
    <xf numFmtId="15" fontId="7" fillId="3" borderId="36" xfId="0" applyNumberFormat="1" applyFont="1" applyFill="1" applyBorder="1" applyAlignment="1">
      <alignment horizontal="center" vertical="center"/>
    </xf>
    <xf numFmtId="164" fontId="7" fillId="32" borderId="32" xfId="0" applyNumberFormat="1" applyFont="1" applyFill="1" applyBorder="1" applyAlignment="1">
      <alignment horizontal="center" vertical="center"/>
    </xf>
    <xf numFmtId="0" fontId="9" fillId="32" borderId="32" xfId="0" applyFont="1" applyFill="1" applyBorder="1" applyAlignment="1">
      <alignment horizontal="center"/>
    </xf>
    <xf numFmtId="165" fontId="30" fillId="32" borderId="32" xfId="0" applyNumberFormat="1" applyFont="1" applyFill="1" applyBorder="1" applyAlignment="1">
      <alignment horizontal="center" vertical="center"/>
    </xf>
    <xf numFmtId="165" fontId="13" fillId="32" borderId="32" xfId="0" applyNumberFormat="1" applyFont="1" applyFill="1" applyBorder="1" applyAlignment="1">
      <alignment horizontal="center"/>
    </xf>
    <xf numFmtId="165" fontId="14" fillId="32" borderId="32" xfId="0" applyNumberFormat="1" applyFont="1" applyFill="1" applyBorder="1" applyAlignment="1">
      <alignment horizontal="center"/>
    </xf>
    <xf numFmtId="0" fontId="44" fillId="18" borderId="54" xfId="0" applyFont="1" applyFill="1" applyBorder="1" applyAlignment="1">
      <alignment horizontal="center" vertical="center"/>
    </xf>
    <xf numFmtId="0" fontId="44" fillId="18" borderId="53" xfId="0" applyFont="1" applyFill="1" applyBorder="1" applyAlignment="1">
      <alignment horizontal="center" vertical="center"/>
    </xf>
    <xf numFmtId="0" fontId="44" fillId="18" borderId="55" xfId="0" applyFont="1" applyFill="1" applyBorder="1" applyAlignment="1">
      <alignment horizontal="center" vertical="center"/>
    </xf>
    <xf numFmtId="0" fontId="44" fillId="18" borderId="51" xfId="0" applyFont="1" applyFill="1" applyBorder="1" applyAlignment="1">
      <alignment horizontal="center" vertical="center"/>
    </xf>
    <xf numFmtId="0" fontId="44" fillId="18" borderId="56" xfId="0" applyFont="1" applyFill="1" applyBorder="1" applyAlignment="1">
      <alignment horizontal="center" vertical="center"/>
    </xf>
    <xf numFmtId="0" fontId="51" fillId="18" borderId="57" xfId="2" applyFont="1" applyFill="1" applyBorder="1" applyAlignment="1">
      <alignment horizontal="center" vertical="center"/>
    </xf>
    <xf numFmtId="0" fontId="51" fillId="18" borderId="50" xfId="2" applyFont="1" applyFill="1" applyBorder="1" applyAlignment="1">
      <alignment horizontal="center" vertical="center"/>
    </xf>
    <xf numFmtId="0" fontId="51" fillId="18" borderId="58" xfId="2" applyFont="1" applyFill="1" applyBorder="1" applyAlignment="1">
      <alignment horizontal="center" vertic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15" fontId="52" fillId="41" borderId="51" xfId="2" applyNumberFormat="1" applyFont="1" applyFill="1" applyBorder="1" applyAlignment="1">
      <alignment horizontal="center" vertical="center"/>
    </xf>
    <xf numFmtId="15" fontId="52" fillId="41" borderId="31" xfId="2" applyNumberFormat="1" applyFont="1" applyFill="1" applyBorder="1" applyAlignment="1">
      <alignment horizontal="center" vertical="center"/>
    </xf>
    <xf numFmtId="165" fontId="53" fillId="16" borderId="32" xfId="0" applyNumberFormat="1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Standard_Weekly1 2" xfId="1" xr:uid="{646F9A24-6A40-4F88-83D2-A71C3135E952}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70597</xdr:colOff>
      <xdr:row>0</xdr:row>
      <xdr:rowOff>0</xdr:rowOff>
    </xdr:from>
    <xdr:ext cx="1980079" cy="995082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4683AACA-CE2D-4B18-9611-799A4E20D6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597" y="58271"/>
          <a:ext cx="1980079" cy="995082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610285" cy="670112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37A0173E-F8CC-4BD5-8F2A-8F78096AB0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14300"/>
          <a:ext cx="1610285" cy="670112"/>
        </a:xfrm>
        <a:prstGeom prst="rect">
          <a:avLst/>
        </a:prstGeom>
        <a:noFill/>
      </xdr:spPr>
    </xdr:pic>
    <xdr:clientData fLocksWithSheet="0"/>
  </xdr:oneCellAnchor>
  <xdr:twoCellAnchor>
    <xdr:from>
      <xdr:col>4</xdr:col>
      <xdr:colOff>1120583</xdr:colOff>
      <xdr:row>33</xdr:row>
      <xdr:rowOff>56028</xdr:rowOff>
    </xdr:from>
    <xdr:to>
      <xdr:col>4</xdr:col>
      <xdr:colOff>1299881</xdr:colOff>
      <xdr:row>34</xdr:row>
      <xdr:rowOff>179294</xdr:rowOff>
    </xdr:to>
    <xdr:sp macro="" textlink="">
      <xdr:nvSpPr>
        <xdr:cNvPr id="3" name="Flecha: curvada hacia la derecha 2">
          <a:extLst>
            <a:ext uri="{FF2B5EF4-FFF2-40B4-BE49-F238E27FC236}">
              <a16:creationId xmlns:a16="http://schemas.microsoft.com/office/drawing/2014/main" id="{A46DC785-4C75-4192-9506-82639C1B2DAE}"/>
            </a:ext>
          </a:extLst>
        </xdr:cNvPr>
        <xdr:cNvSpPr/>
      </xdr:nvSpPr>
      <xdr:spPr>
        <a:xfrm rot="10800000">
          <a:off x="20475383" y="6513978"/>
          <a:ext cx="179298" cy="32329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1067481</xdr:colOff>
      <xdr:row>33</xdr:row>
      <xdr:rowOff>66746</xdr:rowOff>
    </xdr:from>
    <xdr:to>
      <xdr:col>2</xdr:col>
      <xdr:colOff>1292087</xdr:colOff>
      <xdr:row>35</xdr:row>
      <xdr:rowOff>107674</xdr:rowOff>
    </xdr:to>
    <xdr:sp macro="" textlink="">
      <xdr:nvSpPr>
        <xdr:cNvPr id="4" name="Flecha: curvada hacia la derecha 3">
          <a:extLst>
            <a:ext uri="{FF2B5EF4-FFF2-40B4-BE49-F238E27FC236}">
              <a16:creationId xmlns:a16="http://schemas.microsoft.com/office/drawing/2014/main" id="{752AE5A7-C679-4F1C-BC6B-4D6A693E6D9A}"/>
            </a:ext>
          </a:extLst>
        </xdr:cNvPr>
        <xdr:cNvSpPr/>
      </xdr:nvSpPr>
      <xdr:spPr>
        <a:xfrm rot="10800000">
          <a:off x="17841006" y="6524696"/>
          <a:ext cx="224606" cy="44097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1109382</xdr:colOff>
      <xdr:row>33</xdr:row>
      <xdr:rowOff>56029</xdr:rowOff>
    </xdr:from>
    <xdr:to>
      <xdr:col>9</xdr:col>
      <xdr:colOff>1355912</xdr:colOff>
      <xdr:row>35</xdr:row>
      <xdr:rowOff>134470</xdr:rowOff>
    </xdr:to>
    <xdr:sp macro="" textlink="">
      <xdr:nvSpPr>
        <xdr:cNvPr id="6" name="Flecha: curvada hacia la derecha 5">
          <a:extLst>
            <a:ext uri="{FF2B5EF4-FFF2-40B4-BE49-F238E27FC236}">
              <a16:creationId xmlns:a16="http://schemas.microsoft.com/office/drawing/2014/main" id="{B327A636-C476-4552-A23C-9BF0C7BB5DA3}"/>
            </a:ext>
          </a:extLst>
        </xdr:cNvPr>
        <xdr:cNvSpPr/>
      </xdr:nvSpPr>
      <xdr:spPr>
        <a:xfrm rot="10800000">
          <a:off x="12158382" y="6196853"/>
          <a:ext cx="246530" cy="48185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1243852</xdr:colOff>
      <xdr:row>33</xdr:row>
      <xdr:rowOff>56027</xdr:rowOff>
    </xdr:from>
    <xdr:to>
      <xdr:col>8</xdr:col>
      <xdr:colOff>1411940</xdr:colOff>
      <xdr:row>34</xdr:row>
      <xdr:rowOff>168088</xdr:rowOff>
    </xdr:to>
    <xdr:sp macro="" textlink="">
      <xdr:nvSpPr>
        <xdr:cNvPr id="7" name="Flecha: curvada hacia la derecha 6">
          <a:extLst>
            <a:ext uri="{FF2B5EF4-FFF2-40B4-BE49-F238E27FC236}">
              <a16:creationId xmlns:a16="http://schemas.microsoft.com/office/drawing/2014/main" id="{4838E6D7-006A-4D88-A447-6D92AC4B899C}"/>
            </a:ext>
          </a:extLst>
        </xdr:cNvPr>
        <xdr:cNvSpPr/>
      </xdr:nvSpPr>
      <xdr:spPr>
        <a:xfrm rot="10800000">
          <a:off x="10836087" y="6196851"/>
          <a:ext cx="168088" cy="313766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1047750</xdr:colOff>
      <xdr:row>33</xdr:row>
      <xdr:rowOff>28574</xdr:rowOff>
    </xdr:from>
    <xdr:to>
      <xdr:col>15</xdr:col>
      <xdr:colOff>1228725</xdr:colOff>
      <xdr:row>34</xdr:row>
      <xdr:rowOff>161924</xdr:rowOff>
    </xdr:to>
    <xdr:sp macro="" textlink="">
      <xdr:nvSpPr>
        <xdr:cNvPr id="8" name="Flecha: curvada hacia la derecha 7">
          <a:extLst>
            <a:ext uri="{FF2B5EF4-FFF2-40B4-BE49-F238E27FC236}">
              <a16:creationId xmlns:a16="http://schemas.microsoft.com/office/drawing/2014/main" id="{F82C4E59-FA86-4934-9110-0602E3268910}"/>
            </a:ext>
          </a:extLst>
        </xdr:cNvPr>
        <xdr:cNvSpPr/>
      </xdr:nvSpPr>
      <xdr:spPr>
        <a:xfrm rot="10800000">
          <a:off x="19754850" y="6134099"/>
          <a:ext cx="180975" cy="33337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1047750</xdr:colOff>
      <xdr:row>33</xdr:row>
      <xdr:rowOff>28574</xdr:rowOff>
    </xdr:from>
    <xdr:to>
      <xdr:col>17</xdr:col>
      <xdr:colOff>1228725</xdr:colOff>
      <xdr:row>34</xdr:row>
      <xdr:rowOff>161924</xdr:rowOff>
    </xdr:to>
    <xdr:sp macro="" textlink="">
      <xdr:nvSpPr>
        <xdr:cNvPr id="9" name="Flecha: curvada hacia la derecha 8">
          <a:extLst>
            <a:ext uri="{FF2B5EF4-FFF2-40B4-BE49-F238E27FC236}">
              <a16:creationId xmlns:a16="http://schemas.microsoft.com/office/drawing/2014/main" id="{EB3232CD-45D3-4066-B658-55BD66FA92C8}"/>
            </a:ext>
          </a:extLst>
        </xdr:cNvPr>
        <xdr:cNvSpPr/>
      </xdr:nvSpPr>
      <xdr:spPr>
        <a:xfrm rot="10800000">
          <a:off x="7972985" y="6169398"/>
          <a:ext cx="180975" cy="33505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1120589</xdr:colOff>
      <xdr:row>33</xdr:row>
      <xdr:rowOff>33618</xdr:rowOff>
    </xdr:from>
    <xdr:to>
      <xdr:col>32</xdr:col>
      <xdr:colOff>24094</xdr:colOff>
      <xdr:row>34</xdr:row>
      <xdr:rowOff>166968</xdr:rowOff>
    </xdr:to>
    <xdr:sp macro="" textlink="">
      <xdr:nvSpPr>
        <xdr:cNvPr id="11" name="Flecha: curvada hacia la derecha 8">
          <a:extLst>
            <a:ext uri="{FF2B5EF4-FFF2-40B4-BE49-F238E27FC236}">
              <a16:creationId xmlns:a16="http://schemas.microsoft.com/office/drawing/2014/main" id="{EEA16D49-EF38-4181-884B-64E2FD02EC00}"/>
            </a:ext>
          </a:extLst>
        </xdr:cNvPr>
        <xdr:cNvSpPr/>
      </xdr:nvSpPr>
      <xdr:spPr>
        <a:xfrm rot="10800000">
          <a:off x="41517795" y="6689912"/>
          <a:ext cx="180975" cy="335056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1008529</xdr:colOff>
      <xdr:row>33</xdr:row>
      <xdr:rowOff>11206</xdr:rowOff>
    </xdr:from>
    <xdr:to>
      <xdr:col>32</xdr:col>
      <xdr:colOff>1232647</xdr:colOff>
      <xdr:row>35</xdr:row>
      <xdr:rowOff>144556</xdr:rowOff>
    </xdr:to>
    <xdr:sp macro="" textlink="">
      <xdr:nvSpPr>
        <xdr:cNvPr id="12" name="Flecha: curvada hacia la derecha 8">
          <a:extLst>
            <a:ext uri="{FF2B5EF4-FFF2-40B4-BE49-F238E27FC236}">
              <a16:creationId xmlns:a16="http://schemas.microsoft.com/office/drawing/2014/main" id="{2902A52D-AF06-47CE-9E8B-7CA2CF9828B4}"/>
            </a:ext>
          </a:extLst>
        </xdr:cNvPr>
        <xdr:cNvSpPr/>
      </xdr:nvSpPr>
      <xdr:spPr>
        <a:xfrm rot="10800000">
          <a:off x="9300882" y="6667500"/>
          <a:ext cx="224118" cy="53676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1165412</xdr:colOff>
      <xdr:row>33</xdr:row>
      <xdr:rowOff>56030</xdr:rowOff>
    </xdr:from>
    <xdr:to>
      <xdr:col>36</xdr:col>
      <xdr:colOff>1411942</xdr:colOff>
      <xdr:row>35</xdr:row>
      <xdr:rowOff>168088</xdr:rowOff>
    </xdr:to>
    <xdr:sp macro="" textlink="">
      <xdr:nvSpPr>
        <xdr:cNvPr id="13" name="Flecha: curvada hacia la derecha 8">
          <a:extLst>
            <a:ext uri="{FF2B5EF4-FFF2-40B4-BE49-F238E27FC236}">
              <a16:creationId xmlns:a16="http://schemas.microsoft.com/office/drawing/2014/main" id="{4FCAE864-7FC2-4F14-A5B4-553BA64CEA06}"/>
            </a:ext>
          </a:extLst>
        </xdr:cNvPr>
        <xdr:cNvSpPr/>
      </xdr:nvSpPr>
      <xdr:spPr>
        <a:xfrm rot="10800000">
          <a:off x="14567647" y="6712324"/>
          <a:ext cx="246530" cy="51547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1089772</xdr:colOff>
      <xdr:row>33</xdr:row>
      <xdr:rowOff>44824</xdr:rowOff>
    </xdr:from>
    <xdr:to>
      <xdr:col>35</xdr:col>
      <xdr:colOff>1266825</xdr:colOff>
      <xdr:row>34</xdr:row>
      <xdr:rowOff>171450</xdr:rowOff>
    </xdr:to>
    <xdr:sp macro="" textlink="">
      <xdr:nvSpPr>
        <xdr:cNvPr id="18" name="Flecha: curvada hacia la derecha 8">
          <a:extLst>
            <a:ext uri="{FF2B5EF4-FFF2-40B4-BE49-F238E27FC236}">
              <a16:creationId xmlns:a16="http://schemas.microsoft.com/office/drawing/2014/main" id="{7758DF10-0466-4CAD-B92B-B62F058C8B68}"/>
            </a:ext>
          </a:extLst>
        </xdr:cNvPr>
        <xdr:cNvSpPr/>
      </xdr:nvSpPr>
      <xdr:spPr>
        <a:xfrm rot="10800000">
          <a:off x="13205572" y="6664699"/>
          <a:ext cx="177053" cy="32665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1243853</xdr:colOff>
      <xdr:row>34</xdr:row>
      <xdr:rowOff>56027</xdr:rowOff>
    </xdr:from>
    <xdr:to>
      <xdr:col>44</xdr:col>
      <xdr:colOff>22412</xdr:colOff>
      <xdr:row>35</xdr:row>
      <xdr:rowOff>235320</xdr:rowOff>
    </xdr:to>
    <xdr:sp macro="" textlink="">
      <xdr:nvSpPr>
        <xdr:cNvPr id="14" name="Flecha: curvada hacia la derecha 8">
          <a:extLst>
            <a:ext uri="{FF2B5EF4-FFF2-40B4-BE49-F238E27FC236}">
              <a16:creationId xmlns:a16="http://schemas.microsoft.com/office/drawing/2014/main" id="{9512F4A1-435C-4348-A892-494E146C0FA5}"/>
            </a:ext>
          </a:extLst>
        </xdr:cNvPr>
        <xdr:cNvSpPr/>
      </xdr:nvSpPr>
      <xdr:spPr>
        <a:xfrm rot="10800000">
          <a:off x="16125265" y="6465792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1071283</xdr:colOff>
      <xdr:row>11</xdr:row>
      <xdr:rowOff>85162</xdr:rowOff>
    </xdr:from>
    <xdr:to>
      <xdr:col>45</xdr:col>
      <xdr:colOff>6725</xdr:colOff>
      <xdr:row>13</xdr:row>
      <xdr:rowOff>62749</xdr:rowOff>
    </xdr:to>
    <xdr:sp macro="" textlink="">
      <xdr:nvSpPr>
        <xdr:cNvPr id="15" name="Flecha: curvada hacia la derecha 8">
          <a:extLst>
            <a:ext uri="{FF2B5EF4-FFF2-40B4-BE49-F238E27FC236}">
              <a16:creationId xmlns:a16="http://schemas.microsoft.com/office/drawing/2014/main" id="{13138784-2628-4595-8670-E7F9A3C38EA5}"/>
            </a:ext>
          </a:extLst>
        </xdr:cNvPr>
        <xdr:cNvSpPr/>
      </xdr:nvSpPr>
      <xdr:spPr>
        <a:xfrm rot="10800000">
          <a:off x="17387048" y="2371162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46</xdr:col>
      <xdr:colOff>1053354</xdr:colOff>
      <xdr:row>14</xdr:row>
      <xdr:rowOff>1</xdr:rowOff>
    </xdr:from>
    <xdr:to>
      <xdr:col>46</xdr:col>
      <xdr:colOff>1266266</xdr:colOff>
      <xdr:row>16</xdr:row>
      <xdr:rowOff>179294</xdr:rowOff>
    </xdr:to>
    <xdr:sp macro="" textlink="">
      <xdr:nvSpPr>
        <xdr:cNvPr id="19" name="Flecha: curvada hacia la derecha 8">
          <a:extLst>
            <a:ext uri="{FF2B5EF4-FFF2-40B4-BE49-F238E27FC236}">
              <a16:creationId xmlns:a16="http://schemas.microsoft.com/office/drawing/2014/main" id="{A9C90083-8403-46FC-8169-99DFAB97ABA7}"/>
            </a:ext>
          </a:extLst>
        </xdr:cNvPr>
        <xdr:cNvSpPr/>
      </xdr:nvSpPr>
      <xdr:spPr>
        <a:xfrm rot="10800000">
          <a:off x="10780060" y="2891119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45</xdr:col>
      <xdr:colOff>1075765</xdr:colOff>
      <xdr:row>34</xdr:row>
      <xdr:rowOff>67235</xdr:rowOff>
    </xdr:from>
    <xdr:to>
      <xdr:col>46</xdr:col>
      <xdr:colOff>11206</xdr:colOff>
      <xdr:row>35</xdr:row>
      <xdr:rowOff>246528</xdr:rowOff>
    </xdr:to>
    <xdr:sp macro="" textlink="">
      <xdr:nvSpPr>
        <xdr:cNvPr id="17" name="Flecha: curvada hacia la derecha 8">
          <a:extLst>
            <a:ext uri="{FF2B5EF4-FFF2-40B4-BE49-F238E27FC236}">
              <a16:creationId xmlns:a16="http://schemas.microsoft.com/office/drawing/2014/main" id="{B2C510E2-D8A8-444B-9AED-787235F4EEFC}"/>
            </a:ext>
          </a:extLst>
        </xdr:cNvPr>
        <xdr:cNvSpPr/>
      </xdr:nvSpPr>
      <xdr:spPr>
        <a:xfrm rot="10800000">
          <a:off x="9525000" y="6678706"/>
          <a:ext cx="212912" cy="38099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400175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25B47B62-7F53-4183-9005-C438E95C71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14300"/>
          <a:ext cx="1400175" cy="533400"/>
        </a:xfrm>
        <a:prstGeom prst="rect">
          <a:avLst/>
        </a:prstGeom>
        <a:noFill/>
      </xdr:spPr>
    </xdr:pic>
    <xdr:clientData fLocksWithSheet="0"/>
  </xdr:oneCellAnchor>
  <xdr:twoCellAnchor>
    <xdr:from>
      <xdr:col>51</xdr:col>
      <xdr:colOff>1120583</xdr:colOff>
      <xdr:row>34</xdr:row>
      <xdr:rowOff>56028</xdr:rowOff>
    </xdr:from>
    <xdr:to>
      <xdr:col>51</xdr:col>
      <xdr:colOff>1299881</xdr:colOff>
      <xdr:row>35</xdr:row>
      <xdr:rowOff>179294</xdr:rowOff>
    </xdr:to>
    <xdr:sp macro="" textlink="">
      <xdr:nvSpPr>
        <xdr:cNvPr id="4" name="Flecha: curvada hacia la derecha 3">
          <a:extLst>
            <a:ext uri="{FF2B5EF4-FFF2-40B4-BE49-F238E27FC236}">
              <a16:creationId xmlns:a16="http://schemas.microsoft.com/office/drawing/2014/main" id="{C51BAC27-0A88-4D95-90C5-01FE4165547D}"/>
            </a:ext>
          </a:extLst>
        </xdr:cNvPr>
        <xdr:cNvSpPr/>
      </xdr:nvSpPr>
      <xdr:spPr>
        <a:xfrm rot="10800000">
          <a:off x="20372289" y="6555440"/>
          <a:ext cx="179298" cy="32497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1067481</xdr:colOff>
      <xdr:row>34</xdr:row>
      <xdr:rowOff>66746</xdr:rowOff>
    </xdr:from>
    <xdr:to>
      <xdr:col>49</xdr:col>
      <xdr:colOff>1292087</xdr:colOff>
      <xdr:row>36</xdr:row>
      <xdr:rowOff>107674</xdr:rowOff>
    </xdr:to>
    <xdr:sp macro="" textlink="">
      <xdr:nvSpPr>
        <xdr:cNvPr id="5" name="Flecha: curvada hacia la derecha 4">
          <a:extLst>
            <a:ext uri="{FF2B5EF4-FFF2-40B4-BE49-F238E27FC236}">
              <a16:creationId xmlns:a16="http://schemas.microsoft.com/office/drawing/2014/main" id="{7FCEA4EF-CF9A-4C37-B35B-91812769AE1A}"/>
            </a:ext>
          </a:extLst>
        </xdr:cNvPr>
        <xdr:cNvSpPr/>
      </xdr:nvSpPr>
      <xdr:spPr>
        <a:xfrm rot="10800000">
          <a:off x="17864611" y="6502333"/>
          <a:ext cx="224606" cy="438493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400175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co Aguero" id="{EF964732-AF4F-47E4-95A9-6B2378EF7D26}" userId="S::marco.aguero@one-line.com::390f4529-d88b-471d-b292-cacb826b089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0" dT="2019-05-13T16:01:43.08" personId="{EF964732-AF4F-47E4-95A9-6B2378EF7D26}" id="{F0E1838C-B488-4143-B695-25B65622FC28}">
    <text>TBC</text>
  </threadedComment>
  <threadedComment ref="AJ35" dT="2020-07-22T17:07:16.46" personId="{EF964732-AF4F-47E4-95A9-6B2378EF7D26}" id="{2A0F4337-B951-4B2B-B88B-DD3EBEC301BD}">
    <text>Cambio Rotacion LQN 26-07 y luego CNL 28-07</text>
  </threadedComment>
  <threadedComment ref="AK36" dT="2020-07-22T17:07:55.50" personId="{EF964732-AF4F-47E4-95A9-6B2378EF7D26}" id="{E0ECB9FE-F399-4AB2-8FA1-53988C4EB4EF}">
    <text>MN realiza solo 1 recalada para IMPO/EXPO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B31" dT="2019-05-13T16:01:43.08" personId="{EF964732-AF4F-47E4-95A9-6B2378EF7D26}" id="{317896CC-8D48-49CA-B0A4-4C940FF28DF4}">
    <text>TBC</text>
  </threadedComment>
  <threadedComment ref="AG31" dT="2019-05-13T16:01:43.08" personId="{EF964732-AF4F-47E4-95A9-6B2378EF7D26}" id="{E2991B70-8E13-42D4-9DB4-C6CB64907B99}">
    <text>TBC</text>
  </threadedComment>
  <threadedComment ref="AJ31" dT="2019-08-05T19:02:35.23" personId="{EF964732-AF4F-47E4-95A9-6B2378EF7D26}" id="{C3864780-F4E4-456A-90F1-656D81ED9DFA}">
    <text>AT CLCNL
PHASE OUT MSC REGULUS
PHASE IN MSC YASHI</text>
  </threadedComment>
  <threadedComment ref="AK31" dT="2019-08-05T19:04:21.52" personId="{EF964732-AF4F-47E4-95A9-6B2378EF7D26}" id="{80FB559A-D5AE-4698-A3AD-273AB7AD3594}">
    <text>MV MSC EARTH 0930 will phase out at Coronel, being replaced by MSC SHUBA B at San Antonio (Puerto Central terminal).</text>
  </threadedComment>
  <threadedComment ref="AN31" dT="2019-05-13T16:01:43.08" personId="{EF964732-AF4F-47E4-95A9-6B2378EF7D26}" id="{30B7E3CD-236D-4EFF-908A-BD1654D62A9C}">
    <text>TBC</text>
  </threadedComment>
  <threadedComment ref="AZ31" dT="2019-05-13T16:01:43.08" personId="{EF964732-AF4F-47E4-95A9-6B2378EF7D26}" id="{E5078011-85EE-474B-ABF8-1EEA8A837E88}">
    <text>TBC</text>
  </threadedComment>
  <threadedComment ref="AK37" dT="2019-08-13T19:07:34.57" personId="{EF964732-AF4F-47E4-95A9-6B2378EF7D26}" id="{468BA691-7168-43A3-810F-EC84320F37BF}">
    <text>PCE PUERTO CENTRAL EXPO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.one-line.com/en/standard-page/chile-cut-offs-and-stacking" TargetMode="External"/><Relationship Id="rId1" Type="http://schemas.openxmlformats.org/officeDocument/2006/relationships/hyperlink" Target="http://www.one-line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e-line.com/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CEAD-E448-4AD8-9BDA-E9218017A125}">
  <sheetPr>
    <pageSetUpPr fitToPage="1"/>
  </sheetPr>
  <dimension ref="A1:R243"/>
  <sheetViews>
    <sheetView showGridLines="0" tabSelected="1" zoomScale="70" zoomScaleNormal="70" workbookViewId="0">
      <pane xSplit="1" topLeftCell="G1" activePane="topRight" state="frozen"/>
      <selection pane="topRight" activeCell="I23" sqref="I23"/>
    </sheetView>
  </sheetViews>
  <sheetFormatPr baseColWidth="10" defaultColWidth="14.42578125" defaultRowHeight="12.75" outlineLevelCol="1" x14ac:dyDescent="0.2"/>
  <cols>
    <col min="1" max="1" width="30.85546875" customWidth="1"/>
    <col min="2" max="6" width="24.140625" hidden="1" customWidth="1" outlineLevel="1"/>
    <col min="7" max="7" width="24.140625" customWidth="1" collapsed="1"/>
    <col min="8" max="8" width="24.140625" customWidth="1"/>
    <col min="9" max="9" width="23.85546875" customWidth="1"/>
    <col min="10" max="18" width="24.140625" customWidth="1"/>
  </cols>
  <sheetData>
    <row r="1" spans="1:18" s="181" customFormat="1" ht="12.75" customHeight="1" x14ac:dyDescent="0.2">
      <c r="A1" s="180"/>
      <c r="B1" s="340" t="s">
        <v>292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2"/>
    </row>
    <row r="2" spans="1:18" ht="21" customHeight="1" x14ac:dyDescent="0.2">
      <c r="A2" s="1"/>
      <c r="B2" s="343" t="s">
        <v>709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344"/>
    </row>
    <row r="3" spans="1:18" ht="29.25" customHeight="1" thickBot="1" x14ac:dyDescent="0.25">
      <c r="A3" s="1"/>
      <c r="B3" s="345" t="s">
        <v>708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7"/>
    </row>
    <row r="4" spans="1:18" ht="35.25" customHeight="1" thickBot="1" x14ac:dyDescent="0.25">
      <c r="A4" s="1"/>
    </row>
    <row r="5" spans="1:18" ht="20.25" thickBot="1" x14ac:dyDescent="0.3">
      <c r="A5" s="268" t="s">
        <v>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9"/>
    </row>
    <row r="6" spans="1:18" x14ac:dyDescent="0.2">
      <c r="A6" s="265" t="s">
        <v>703</v>
      </c>
      <c r="B6" s="266">
        <v>1</v>
      </c>
      <c r="C6" s="266">
        <f t="shared" ref="C6:M6" si="0">+B6+1</f>
        <v>2</v>
      </c>
      <c r="D6" s="266">
        <f t="shared" si="0"/>
        <v>3</v>
      </c>
      <c r="E6" s="266">
        <f t="shared" si="0"/>
        <v>4</v>
      </c>
      <c r="F6" s="266">
        <f t="shared" si="0"/>
        <v>5</v>
      </c>
      <c r="G6" s="266">
        <f t="shared" si="0"/>
        <v>6</v>
      </c>
      <c r="H6" s="266">
        <f t="shared" si="0"/>
        <v>7</v>
      </c>
      <c r="I6" s="266">
        <f>+H6+1</f>
        <v>8</v>
      </c>
      <c r="J6" s="266">
        <f t="shared" ref="J6:N6" si="1">+I6+1</f>
        <v>9</v>
      </c>
      <c r="K6" s="266">
        <f t="shared" si="1"/>
        <v>10</v>
      </c>
      <c r="L6" s="266">
        <f t="shared" si="1"/>
        <v>11</v>
      </c>
      <c r="M6" s="266">
        <f t="shared" si="1"/>
        <v>12</v>
      </c>
      <c r="N6" s="266">
        <f t="shared" si="1"/>
        <v>13</v>
      </c>
      <c r="O6" s="266">
        <f t="shared" ref="O6:P6" si="2">+N6+1</f>
        <v>14</v>
      </c>
      <c r="P6" s="266">
        <f t="shared" si="2"/>
        <v>15</v>
      </c>
      <c r="Q6" s="266">
        <f t="shared" ref="Q6:R6" si="3">+P6+1</f>
        <v>16</v>
      </c>
      <c r="R6" s="266">
        <f t="shared" si="3"/>
        <v>17</v>
      </c>
    </row>
    <row r="7" spans="1:18" s="144" customFormat="1" x14ac:dyDescent="0.2">
      <c r="A7" s="259" t="s">
        <v>705</v>
      </c>
      <c r="B7" s="118" t="str">
        <f>VLOOKUP(MID(B10,1,4),Hoja3!$A$1:$C$158,2,0)</f>
        <v>COYHAIQUE</v>
      </c>
      <c r="C7" s="118" t="str">
        <f>VLOOKUP(MID(C10,1,4),Hoja3!$A$1:$C$158,2,0)</f>
        <v>CORCOVADO</v>
      </c>
      <c r="D7" s="118" t="str">
        <f>VLOOKUP(MID(D10,1,4),Hoja3!$A$1:$C$158,2,0)</f>
        <v>CAUQUENES</v>
      </c>
      <c r="E7" s="118" t="str">
        <f>VLOOKUP(MID(E10,1,4),Hoja3!$A$1:$C$158,2,0)</f>
        <v>CISNES</v>
      </c>
      <c r="F7" s="118" t="str">
        <f>VLOOKUP(MID(F10,1,4),Hoja3!$A$1:$C$158,2,0)</f>
        <v>COPIAPO</v>
      </c>
      <c r="G7" s="118" t="str">
        <f>VLOOKUP(MID(G10,1,4),Hoja3!$A$1:$C$158,2,0)</f>
        <v>MOL BEYOND</v>
      </c>
      <c r="H7" s="118" t="str">
        <f>VLOOKUP(MID(H10,1,4),Hoja3!$A$1:$C$158,2,0)</f>
        <v>MOL BENEFACTOR</v>
      </c>
      <c r="I7" s="118" t="str">
        <f>VLOOKUP(MID(I10,1,4),Hoja3!$A$1:$C$158,2,0)</f>
        <v>HMM BLESSING</v>
      </c>
      <c r="J7" s="118" t="str">
        <f>VLOOKUP(MID(J10,1,4),Hoja3!$A$1:$C$158,2,0)</f>
        <v>CAUTIN</v>
      </c>
      <c r="K7" s="118" t="str">
        <f>VLOOKUP(MID(K10,1,4),Hoja3!$A$1:$C$158,2,0)</f>
        <v>MOL BEACON</v>
      </c>
      <c r="L7" s="118" t="str">
        <f>VLOOKUP(MID(L10,1,4),Hoja3!$A$1:$C$158,2,0)</f>
        <v>COCHRANE</v>
      </c>
      <c r="M7" s="118" t="str">
        <f>VLOOKUP(MID(M10,1,4),Hoja3!$A$1:$C$158,2,0)</f>
        <v>COYHAIQUE</v>
      </c>
      <c r="N7" s="118" t="str">
        <f>VLOOKUP(MID(N10,1,4),Hoja3!$A$1:$C$158,2,0)</f>
        <v>CORCOVADO</v>
      </c>
      <c r="O7" s="118" t="str">
        <f>VLOOKUP(MID(O10,1,4),Hoja3!$A$1:$C$158,2,0)</f>
        <v>CAUQUENES</v>
      </c>
      <c r="P7" s="118" t="str">
        <f>VLOOKUP(MID(P10,1,4),Hoja3!$A$1:$C$158,2,0)</f>
        <v>CISNES</v>
      </c>
      <c r="Q7" s="118" t="str">
        <f>VLOOKUP(MID(Q10,1,4),Hoja3!$A$1:$C$158,2,0)</f>
        <v>COPIAPO</v>
      </c>
      <c r="R7" s="118" t="str">
        <f>VLOOKUP(MID(R10,1,4),Hoja3!$A$1:$C$158,2,0)</f>
        <v>MOL BEYOND</v>
      </c>
    </row>
    <row r="8" spans="1:18" x14ac:dyDescent="0.2">
      <c r="A8" s="259" t="s">
        <v>704</v>
      </c>
      <c r="B8" s="118" t="str">
        <f>VLOOKUP(MID(B10,1,4),Hoja3!$A$1:$C$158,3,0)</f>
        <v>HLC</v>
      </c>
      <c r="C8" s="118" t="str">
        <f>VLOOKUP(MID(C10,1,4),Hoja3!$A$1:$C$158,3,0)</f>
        <v>HLC</v>
      </c>
      <c r="D8" s="118" t="str">
        <f>VLOOKUP(MID(D10,1,4),Hoja3!$A$1:$C$158,3,0)</f>
        <v>HLC</v>
      </c>
      <c r="E8" s="118" t="str">
        <f>VLOOKUP(MID(E10,1,4),Hoja3!$A$1:$C$158,3,0)</f>
        <v>HLC</v>
      </c>
      <c r="F8" s="118" t="str">
        <f>VLOOKUP(MID(F10,1,4),Hoja3!$A$1:$C$158,3,0)</f>
        <v>HLC</v>
      </c>
      <c r="G8" s="118" t="str">
        <f>VLOOKUP(MID(G10,1,4),Hoja3!$A$1:$C$158,3,0)</f>
        <v>ONE</v>
      </c>
      <c r="H8" s="118" t="str">
        <f>VLOOKUP(MID(H10,1,4),Hoja3!$A$1:$C$158,3,0)</f>
        <v>ONE</v>
      </c>
      <c r="I8" s="118" t="str">
        <f>VLOOKUP(MID(I10,1,4),Hoja3!$A$1:$C$158,3,0)</f>
        <v>HMM</v>
      </c>
      <c r="J8" s="118" t="str">
        <f>VLOOKUP(MID(J10,1,4),Hoja3!$A$1:$C$158,3,0)</f>
        <v>HLC</v>
      </c>
      <c r="K8" s="118" t="str">
        <f>VLOOKUP(MID(K10,1,4),Hoja3!$A$1:$C$158,3,0)</f>
        <v>ONE</v>
      </c>
      <c r="L8" s="118" t="str">
        <f>VLOOKUP(MID(L10,1,4),Hoja3!$A$1:$C$158,3,0)</f>
        <v>HLC</v>
      </c>
      <c r="M8" s="118" t="str">
        <f>VLOOKUP(MID(M10,1,4),Hoja3!$A$1:$C$158,3,0)</f>
        <v>HLC</v>
      </c>
      <c r="N8" s="118" t="str">
        <f>VLOOKUP(MID(N10,1,4),Hoja3!$A$1:$C$158,3,0)</f>
        <v>HLC</v>
      </c>
      <c r="O8" s="118" t="str">
        <f>VLOOKUP(MID(O10,1,4),Hoja3!$A$1:$C$158,3,0)</f>
        <v>HLC</v>
      </c>
      <c r="P8" s="118" t="str">
        <f>VLOOKUP(MID(P10,1,4),Hoja3!$A$1:$C$158,3,0)</f>
        <v>HLC</v>
      </c>
      <c r="Q8" s="118" t="str">
        <f>VLOOKUP(MID(Q10,1,4),Hoja3!$A$1:$C$158,3,0)</f>
        <v>HLC</v>
      </c>
      <c r="R8" s="118" t="str">
        <f>VLOOKUP(MID(R10,1,4),Hoja3!$A$1:$C$158,3,0)</f>
        <v>ONE</v>
      </c>
    </row>
    <row r="9" spans="1:18" s="158" customFormat="1" x14ac:dyDescent="0.2">
      <c r="A9" s="260" t="s">
        <v>706</v>
      </c>
      <c r="B9" s="118" t="str">
        <f>MID(B10,5,5)</f>
        <v>2047W</v>
      </c>
      <c r="C9" s="118" t="str">
        <f t="shared" ref="C9:O9" si="4">MID(C10,5,5)</f>
        <v>2048W</v>
      </c>
      <c r="D9" s="118" t="str">
        <f t="shared" si="4"/>
        <v>2050W</v>
      </c>
      <c r="E9" s="118" t="str">
        <f t="shared" si="4"/>
        <v>2051W</v>
      </c>
      <c r="F9" s="118" t="str">
        <f t="shared" si="4"/>
        <v>2052W</v>
      </c>
      <c r="G9" s="118" t="str">
        <f t="shared" si="4"/>
        <v>2101W</v>
      </c>
      <c r="H9" s="118" t="str">
        <f t="shared" si="4"/>
        <v>2102W</v>
      </c>
      <c r="I9" s="118" t="str">
        <f>MID(I10,5,5)</f>
        <v>0013W</v>
      </c>
      <c r="J9" s="118" t="str">
        <f>MID(J10,5,5)</f>
        <v>2104W</v>
      </c>
      <c r="K9" s="118" t="str">
        <f>MID(K10,5,5)</f>
        <v>2105W</v>
      </c>
      <c r="L9" s="118" t="str">
        <f>MID(L10,5,5)</f>
        <v>2106W</v>
      </c>
      <c r="M9" s="118" t="str">
        <f>MID(M10,5,5)</f>
        <v>2107W</v>
      </c>
      <c r="N9" s="118" t="str">
        <f>MID(N10,5,5)</f>
        <v>2108W</v>
      </c>
      <c r="O9" s="118" t="str">
        <f>MID(O10,5,5)</f>
        <v>2109W</v>
      </c>
      <c r="P9" s="118" t="str">
        <f>MID(P10,5,5)</f>
        <v>2110W</v>
      </c>
      <c r="Q9" s="118" t="str">
        <f>MID(Q10,5,5)</f>
        <v>2111W</v>
      </c>
      <c r="R9" s="118" t="str">
        <f>MID(R10,5,5)</f>
        <v>2112W</v>
      </c>
    </row>
    <row r="10" spans="1:18" x14ac:dyDescent="0.2">
      <c r="A10" s="263" t="s">
        <v>710</v>
      </c>
      <c r="B10" s="264" t="s">
        <v>634</v>
      </c>
      <c r="C10" s="264" t="s">
        <v>635</v>
      </c>
      <c r="D10" s="264" t="s">
        <v>636</v>
      </c>
      <c r="E10" s="264" t="s">
        <v>637</v>
      </c>
      <c r="F10" s="264" t="s">
        <v>638</v>
      </c>
      <c r="G10" s="264" t="s">
        <v>713</v>
      </c>
      <c r="H10" s="264" t="s">
        <v>714</v>
      </c>
      <c r="I10" s="264" t="s">
        <v>715</v>
      </c>
      <c r="J10" s="264" t="s">
        <v>716</v>
      </c>
      <c r="K10" s="264" t="s">
        <v>717</v>
      </c>
      <c r="L10" s="264" t="s">
        <v>718</v>
      </c>
      <c r="M10" s="264" t="s">
        <v>733</v>
      </c>
      <c r="N10" s="264" t="s">
        <v>734</v>
      </c>
      <c r="O10" s="264" t="s">
        <v>739</v>
      </c>
      <c r="P10" s="264" t="s">
        <v>740</v>
      </c>
      <c r="Q10" s="264" t="s">
        <v>741</v>
      </c>
      <c r="R10" s="264" t="s">
        <v>742</v>
      </c>
    </row>
    <row r="11" spans="1:18" x14ac:dyDescent="0.2">
      <c r="A11" s="269" t="s">
        <v>100</v>
      </c>
      <c r="B11" s="124">
        <v>44199</v>
      </c>
      <c r="C11" s="124">
        <f t="shared" ref="C11:M11" si="5">+B11+7</f>
        <v>44206</v>
      </c>
      <c r="D11" s="124">
        <f t="shared" si="5"/>
        <v>44213</v>
      </c>
      <c r="E11" s="124">
        <v>44223</v>
      </c>
      <c r="F11" s="124">
        <v>44233</v>
      </c>
      <c r="G11" s="124">
        <v>44238</v>
      </c>
      <c r="H11" s="124">
        <v>44243</v>
      </c>
      <c r="I11" s="124">
        <v>44248</v>
      </c>
      <c r="J11" s="124">
        <f>+I11+7</f>
        <v>44255</v>
      </c>
      <c r="K11" s="124">
        <f>+J11+7</f>
        <v>44262</v>
      </c>
      <c r="L11" s="124">
        <f>+K11+7</f>
        <v>44269</v>
      </c>
      <c r="M11" s="124">
        <f>+L11+7</f>
        <v>44276</v>
      </c>
      <c r="N11" s="124">
        <f>+M11+7</f>
        <v>44283</v>
      </c>
      <c r="O11" s="124">
        <v>44291</v>
      </c>
      <c r="P11" s="124">
        <f>+O11+7</f>
        <v>44298</v>
      </c>
      <c r="Q11" s="124">
        <f>+P11+7</f>
        <v>44305</v>
      </c>
      <c r="R11" s="124">
        <f>+Q11+7</f>
        <v>44312</v>
      </c>
    </row>
    <row r="12" spans="1:18" x14ac:dyDescent="0.2">
      <c r="A12" s="269" t="s">
        <v>110</v>
      </c>
      <c r="B12" s="124">
        <v>44201</v>
      </c>
      <c r="C12" s="209" t="s">
        <v>563</v>
      </c>
      <c r="D12" s="124">
        <v>44217</v>
      </c>
      <c r="E12" s="124">
        <f t="shared" ref="E12" si="6">+E11+2</f>
        <v>44225</v>
      </c>
      <c r="F12" s="209" t="s">
        <v>563</v>
      </c>
      <c r="G12" s="209" t="s">
        <v>563</v>
      </c>
      <c r="H12" s="124">
        <f t="shared" ref="H12:M12" si="7">+H11+2</f>
        <v>44245</v>
      </c>
      <c r="I12" s="124">
        <v>44250</v>
      </c>
      <c r="J12" s="124">
        <f>+J11+2</f>
        <v>44257</v>
      </c>
      <c r="K12" s="353">
        <v>44264</v>
      </c>
      <c r="L12" s="131"/>
      <c r="M12" s="131"/>
      <c r="N12" s="124">
        <v>44285</v>
      </c>
      <c r="O12" s="131"/>
      <c r="P12" s="124">
        <v>44300</v>
      </c>
      <c r="Q12" s="131"/>
      <c r="R12" s="124">
        <v>44314</v>
      </c>
    </row>
    <row r="13" spans="1:18" x14ac:dyDescent="0.2">
      <c r="A13" s="269" t="s">
        <v>114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24">
        <v>44264</v>
      </c>
      <c r="L13" s="131"/>
      <c r="M13" s="124">
        <v>44278</v>
      </c>
      <c r="N13" s="131"/>
      <c r="O13" s="124">
        <v>44293</v>
      </c>
      <c r="P13" s="131"/>
      <c r="Q13" s="124">
        <v>44307</v>
      </c>
      <c r="R13" s="131"/>
    </row>
    <row r="14" spans="1:18" x14ac:dyDescent="0.2">
      <c r="A14" s="270" t="s">
        <v>117</v>
      </c>
      <c r="B14" s="124">
        <v>44206</v>
      </c>
      <c r="C14" s="124">
        <v>44213</v>
      </c>
      <c r="D14" s="209" t="s">
        <v>563</v>
      </c>
      <c r="E14" s="124">
        <f t="shared" ref="E14" si="8">+E12+5</f>
        <v>44230</v>
      </c>
      <c r="F14" s="209" t="s">
        <v>563</v>
      </c>
      <c r="G14" s="124">
        <v>44245</v>
      </c>
      <c r="H14" s="124">
        <f t="shared" ref="H14:M14" si="9">+H12+5</f>
        <v>44250</v>
      </c>
      <c r="I14" s="124">
        <v>44255</v>
      </c>
      <c r="J14" s="124">
        <f>+J12+5</f>
        <v>44262</v>
      </c>
      <c r="K14" s="124">
        <f>+K12+5</f>
        <v>44269</v>
      </c>
      <c r="L14" s="124">
        <v>44276</v>
      </c>
      <c r="M14" s="124">
        <v>44283</v>
      </c>
      <c r="N14" s="124">
        <v>44290</v>
      </c>
      <c r="O14" s="124">
        <v>44298</v>
      </c>
      <c r="P14" s="124">
        <v>44305</v>
      </c>
      <c r="Q14" s="124">
        <v>44312</v>
      </c>
      <c r="R14" s="124">
        <v>44319</v>
      </c>
    </row>
    <row r="15" spans="1:18" x14ac:dyDescent="0.2">
      <c r="A15" s="270" t="s">
        <v>122</v>
      </c>
      <c r="B15" s="124">
        <v>44208</v>
      </c>
      <c r="C15" s="124">
        <f>+C14+2</f>
        <v>44215</v>
      </c>
      <c r="D15" s="124">
        <v>44224</v>
      </c>
      <c r="E15" s="124">
        <f>+E14+2</f>
        <v>44232</v>
      </c>
      <c r="F15" s="124">
        <v>44236</v>
      </c>
      <c r="G15" s="124">
        <f t="shared" ref="G15:O15" si="10">+G14+2</f>
        <v>44247</v>
      </c>
      <c r="H15" s="124">
        <f t="shared" si="10"/>
        <v>44252</v>
      </c>
      <c r="I15" s="124">
        <f>+I14+2</f>
        <v>44257</v>
      </c>
      <c r="J15" s="124">
        <f>+J14+2</f>
        <v>44264</v>
      </c>
      <c r="K15" s="124">
        <f>+K14+2</f>
        <v>44271</v>
      </c>
      <c r="L15" s="124">
        <f>+L14+2</f>
        <v>44278</v>
      </c>
      <c r="M15" s="124">
        <f>+M14+2</f>
        <v>44285</v>
      </c>
      <c r="N15" s="124">
        <f>+N14+2</f>
        <v>44292</v>
      </c>
      <c r="O15" s="124">
        <f>+O14+2</f>
        <v>44300</v>
      </c>
      <c r="P15" s="124">
        <f>+P14+2</f>
        <v>44307</v>
      </c>
      <c r="Q15" s="124">
        <f>+Q14+2</f>
        <v>44314</v>
      </c>
      <c r="R15" s="124">
        <f>+R14+2</f>
        <v>44321</v>
      </c>
    </row>
    <row r="16" spans="1:18" x14ac:dyDescent="0.2">
      <c r="A16" s="270" t="s">
        <v>129</v>
      </c>
      <c r="B16" s="176">
        <v>44236</v>
      </c>
      <c r="C16" s="176">
        <f t="shared" ref="C16:E16" si="11">+C18-2</f>
        <v>44243</v>
      </c>
      <c r="D16" s="176">
        <f t="shared" si="11"/>
        <v>44252</v>
      </c>
      <c r="E16" s="176">
        <f t="shared" si="11"/>
        <v>44260</v>
      </c>
      <c r="F16" s="176">
        <f t="shared" ref="F16:G16" si="12">+F15+32</f>
        <v>44268</v>
      </c>
      <c r="G16" s="176">
        <f t="shared" si="12"/>
        <v>44279</v>
      </c>
      <c r="H16" s="176">
        <f t="shared" ref="H16:M16" si="13">+H15+32</f>
        <v>44284</v>
      </c>
      <c r="I16" s="176">
        <f>+I15+32</f>
        <v>44289</v>
      </c>
      <c r="J16" s="176">
        <f>+J15+32</f>
        <v>44296</v>
      </c>
      <c r="K16" s="176">
        <f>+K15+32</f>
        <v>44303</v>
      </c>
      <c r="L16" s="176">
        <f>+L15+32</f>
        <v>44310</v>
      </c>
      <c r="M16" s="176">
        <f t="shared" ref="M16:N16" si="14">+M15+32</f>
        <v>44317</v>
      </c>
      <c r="N16" s="176">
        <f t="shared" si="14"/>
        <v>44324</v>
      </c>
      <c r="O16" s="176">
        <f t="shared" ref="O16:P16" si="15">+O15+32</f>
        <v>44332</v>
      </c>
      <c r="P16" s="176">
        <f t="shared" si="15"/>
        <v>44339</v>
      </c>
      <c r="Q16" s="176">
        <f t="shared" ref="Q16:R16" si="16">+Q15+32</f>
        <v>44346</v>
      </c>
      <c r="R16" s="176">
        <f t="shared" si="16"/>
        <v>44353</v>
      </c>
    </row>
    <row r="17" spans="1:18" x14ac:dyDescent="0.2">
      <c r="A17" s="269" t="s">
        <v>138</v>
      </c>
      <c r="B17" s="176">
        <v>44232</v>
      </c>
      <c r="C17" s="176">
        <f t="shared" ref="C17:E17" si="17">+C15+24</f>
        <v>44239</v>
      </c>
      <c r="D17" s="176">
        <f t="shared" si="17"/>
        <v>44248</v>
      </c>
      <c r="E17" s="176">
        <f t="shared" si="17"/>
        <v>44256</v>
      </c>
      <c r="F17" s="176">
        <f t="shared" ref="F17:G17" si="18">+F16-2</f>
        <v>44266</v>
      </c>
      <c r="G17" s="176">
        <f t="shared" si="18"/>
        <v>44277</v>
      </c>
      <c r="H17" s="176">
        <f t="shared" ref="H17:M17" si="19">+H16-2</f>
        <v>44282</v>
      </c>
      <c r="I17" s="176">
        <f>+I16-2</f>
        <v>44287</v>
      </c>
      <c r="J17" s="176">
        <f>+J16-2</f>
        <v>44294</v>
      </c>
      <c r="K17" s="176">
        <f>+K16-2</f>
        <v>44301</v>
      </c>
      <c r="L17" s="176">
        <f>+L16-2</f>
        <v>44308</v>
      </c>
      <c r="M17" s="176">
        <f t="shared" ref="M17:N17" si="20">+M16-2</f>
        <v>44315</v>
      </c>
      <c r="N17" s="176">
        <f t="shared" si="20"/>
        <v>44322</v>
      </c>
      <c r="O17" s="176">
        <f t="shared" ref="O17:P17" si="21">+O16-2</f>
        <v>44330</v>
      </c>
      <c r="P17" s="176">
        <f t="shared" si="21"/>
        <v>44337</v>
      </c>
      <c r="Q17" s="176">
        <f t="shared" ref="Q17:R17" si="22">+Q16-2</f>
        <v>44344</v>
      </c>
      <c r="R17" s="176">
        <f t="shared" si="22"/>
        <v>44351</v>
      </c>
    </row>
    <row r="18" spans="1:18" x14ac:dyDescent="0.2">
      <c r="A18" s="269" t="s">
        <v>148</v>
      </c>
      <c r="B18" s="176">
        <v>44238</v>
      </c>
      <c r="C18" s="176">
        <f t="shared" ref="C18:E18" si="23">+C17+6</f>
        <v>44245</v>
      </c>
      <c r="D18" s="176">
        <f t="shared" si="23"/>
        <v>44254</v>
      </c>
      <c r="E18" s="176">
        <f t="shared" si="23"/>
        <v>44262</v>
      </c>
      <c r="F18" s="176">
        <f t="shared" ref="F18:G18" si="24">+F17-1</f>
        <v>44265</v>
      </c>
      <c r="G18" s="176">
        <f t="shared" si="24"/>
        <v>44276</v>
      </c>
      <c r="H18" s="176">
        <f t="shared" ref="H18:M18" si="25">+H17-1</f>
        <v>44281</v>
      </c>
      <c r="I18" s="176">
        <f>+I17-1</f>
        <v>44286</v>
      </c>
      <c r="J18" s="176">
        <f>+J17-1</f>
        <v>44293</v>
      </c>
      <c r="K18" s="176">
        <f>+K17-1</f>
        <v>44300</v>
      </c>
      <c r="L18" s="176">
        <f>+L17-1</f>
        <v>44307</v>
      </c>
      <c r="M18" s="176">
        <f t="shared" ref="M18:N18" si="26">+M17-1</f>
        <v>44314</v>
      </c>
      <c r="N18" s="176">
        <f t="shared" si="26"/>
        <v>44321</v>
      </c>
      <c r="O18" s="176">
        <f t="shared" ref="O18:P18" si="27">+O17-1</f>
        <v>44329</v>
      </c>
      <c r="P18" s="176">
        <f t="shared" si="27"/>
        <v>44336</v>
      </c>
      <c r="Q18" s="176">
        <f t="shared" ref="Q18:R18" si="28">+Q17-1</f>
        <v>44343</v>
      </c>
      <c r="R18" s="176">
        <f t="shared" si="28"/>
        <v>44350</v>
      </c>
    </row>
    <row r="19" spans="1:18" x14ac:dyDescent="0.2">
      <c r="A19" s="269" t="s">
        <v>149</v>
      </c>
      <c r="B19" s="124">
        <v>44244</v>
      </c>
      <c r="C19" s="124">
        <f t="shared" ref="C19:E19" si="29">+C16+8</f>
        <v>44251</v>
      </c>
      <c r="D19" s="124">
        <f t="shared" si="29"/>
        <v>44260</v>
      </c>
      <c r="E19" s="124">
        <f t="shared" si="29"/>
        <v>44268</v>
      </c>
      <c r="F19" s="124">
        <f t="shared" ref="F19:G19" si="30">+F16+3</f>
        <v>44271</v>
      </c>
      <c r="G19" s="124">
        <f t="shared" si="30"/>
        <v>44282</v>
      </c>
      <c r="H19" s="124">
        <f t="shared" ref="H19:M19" si="31">+H16+3</f>
        <v>44287</v>
      </c>
      <c r="I19" s="124">
        <f>+I16+3</f>
        <v>44292</v>
      </c>
      <c r="J19" s="124">
        <f>+J16+3</f>
        <v>44299</v>
      </c>
      <c r="K19" s="124">
        <f>+K16+3</f>
        <v>44306</v>
      </c>
      <c r="L19" s="124">
        <f>+L16+3</f>
        <v>44313</v>
      </c>
      <c r="M19" s="124">
        <f t="shared" ref="M19:N19" si="32">+M16+3</f>
        <v>44320</v>
      </c>
      <c r="N19" s="124">
        <f t="shared" si="32"/>
        <v>44327</v>
      </c>
      <c r="O19" s="124">
        <f t="shared" ref="O19:P19" si="33">+O16+3</f>
        <v>44335</v>
      </c>
      <c r="P19" s="124">
        <f t="shared" si="33"/>
        <v>44342</v>
      </c>
      <c r="Q19" s="124">
        <f t="shared" ref="Q19:R19" si="34">+Q16+3</f>
        <v>44349</v>
      </c>
      <c r="R19" s="124">
        <f t="shared" si="34"/>
        <v>44356</v>
      </c>
    </row>
    <row r="20" spans="1:18" x14ac:dyDescent="0.2">
      <c r="A20" s="269" t="s">
        <v>159</v>
      </c>
      <c r="B20" s="124">
        <v>44245</v>
      </c>
      <c r="C20" s="124">
        <f t="shared" ref="C20:F20" si="35">+C19+1</f>
        <v>44252</v>
      </c>
      <c r="D20" s="124">
        <f t="shared" si="35"/>
        <v>44261</v>
      </c>
      <c r="E20" s="124">
        <f t="shared" si="35"/>
        <v>44269</v>
      </c>
      <c r="F20" s="124">
        <f t="shared" si="35"/>
        <v>44272</v>
      </c>
      <c r="G20" s="124">
        <f t="shared" ref="G20:M20" si="36">+G19+1</f>
        <v>44283</v>
      </c>
      <c r="H20" s="124">
        <f t="shared" si="36"/>
        <v>44288</v>
      </c>
      <c r="I20" s="124">
        <f>+I19+1</f>
        <v>44293</v>
      </c>
      <c r="J20" s="124">
        <f>+J19+1</f>
        <v>44300</v>
      </c>
      <c r="K20" s="124">
        <f>+K19+1</f>
        <v>44307</v>
      </c>
      <c r="L20" s="124">
        <f>+L19+1</f>
        <v>44314</v>
      </c>
      <c r="M20" s="124">
        <f t="shared" ref="M20:N20" si="37">+M19+1</f>
        <v>44321</v>
      </c>
      <c r="N20" s="124">
        <f t="shared" si="37"/>
        <v>44328</v>
      </c>
      <c r="O20" s="124">
        <f t="shared" ref="O20:P20" si="38">+O19+1</f>
        <v>44336</v>
      </c>
      <c r="P20" s="124">
        <f t="shared" si="38"/>
        <v>44343</v>
      </c>
      <c r="Q20" s="124">
        <f t="shared" ref="Q20:R20" si="39">+Q19+1</f>
        <v>44350</v>
      </c>
      <c r="R20" s="124">
        <f t="shared" si="39"/>
        <v>44357</v>
      </c>
    </row>
    <row r="21" spans="1:18" x14ac:dyDescent="0.2">
      <c r="A21" s="269" t="s">
        <v>169</v>
      </c>
      <c r="B21" s="124">
        <v>44248</v>
      </c>
      <c r="C21" s="124">
        <f t="shared" ref="C21:F21" si="40">+C20+3</f>
        <v>44255</v>
      </c>
      <c r="D21" s="124">
        <f t="shared" si="40"/>
        <v>44264</v>
      </c>
      <c r="E21" s="124">
        <f t="shared" si="40"/>
        <v>44272</v>
      </c>
      <c r="F21" s="124">
        <f t="shared" si="40"/>
        <v>44275</v>
      </c>
      <c r="G21" s="124">
        <f t="shared" ref="G21:M21" si="41">+G20+3</f>
        <v>44286</v>
      </c>
      <c r="H21" s="124">
        <f t="shared" si="41"/>
        <v>44291</v>
      </c>
      <c r="I21" s="124">
        <f>+I20+3</f>
        <v>44296</v>
      </c>
      <c r="J21" s="124">
        <f>+J20+3</f>
        <v>44303</v>
      </c>
      <c r="K21" s="124">
        <f>+K20+3</f>
        <v>44310</v>
      </c>
      <c r="L21" s="124">
        <f>+L20+3</f>
        <v>44317</v>
      </c>
      <c r="M21" s="124">
        <f t="shared" ref="M21:N21" si="42">+M20+3</f>
        <v>44324</v>
      </c>
      <c r="N21" s="124">
        <f t="shared" si="42"/>
        <v>44331</v>
      </c>
      <c r="O21" s="124">
        <f t="shared" ref="O21:P21" si="43">+O20+3</f>
        <v>44339</v>
      </c>
      <c r="P21" s="124">
        <f t="shared" si="43"/>
        <v>44346</v>
      </c>
      <c r="Q21" s="124">
        <f t="shared" ref="Q21:R21" si="44">+Q20+3</f>
        <v>44353</v>
      </c>
      <c r="R21" s="124">
        <f t="shared" si="44"/>
        <v>44360</v>
      </c>
    </row>
    <row r="22" spans="1:18" ht="7.5" customHeight="1" x14ac:dyDescent="0.2">
      <c r="A22" s="85"/>
    </row>
    <row r="23" spans="1:18" ht="13.5" thickBot="1" x14ac:dyDescent="0.25">
      <c r="A23" s="261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</row>
    <row r="24" spans="1:18" ht="20.25" thickBot="1" x14ac:dyDescent="0.3">
      <c r="A24" s="268" t="s">
        <v>181</v>
      </c>
      <c r="B24" s="350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9"/>
    </row>
    <row r="25" spans="1:18" x14ac:dyDescent="0.2">
      <c r="A25" s="265" t="s">
        <v>703</v>
      </c>
      <c r="B25" s="266">
        <v>1</v>
      </c>
      <c r="C25" s="266">
        <f t="shared" ref="C25:I25" si="45">+B25+1</f>
        <v>2</v>
      </c>
      <c r="D25" s="266">
        <f t="shared" si="45"/>
        <v>3</v>
      </c>
      <c r="E25" s="266">
        <f t="shared" si="45"/>
        <v>4</v>
      </c>
      <c r="F25" s="266">
        <f t="shared" si="45"/>
        <v>5</v>
      </c>
      <c r="G25" s="266">
        <f t="shared" si="45"/>
        <v>6</v>
      </c>
      <c r="H25" s="320">
        <f t="shared" si="45"/>
        <v>7</v>
      </c>
      <c r="I25" s="320">
        <f t="shared" si="45"/>
        <v>8</v>
      </c>
      <c r="J25" s="320">
        <f t="shared" ref="J25" si="46">+I25+1</f>
        <v>9</v>
      </c>
      <c r="K25" s="320">
        <f t="shared" ref="K25" si="47">+J25+1</f>
        <v>10</v>
      </c>
      <c r="L25" s="320">
        <f t="shared" ref="L25" si="48">+K25+1</f>
        <v>11</v>
      </c>
      <c r="M25" s="320">
        <f t="shared" ref="M25" si="49">+L25+1</f>
        <v>12</v>
      </c>
      <c r="N25" s="320">
        <f t="shared" ref="N25" si="50">+M25+1</f>
        <v>13</v>
      </c>
      <c r="O25" s="320">
        <f t="shared" ref="O25:R25" si="51">+N25+1</f>
        <v>14</v>
      </c>
      <c r="P25" s="320">
        <f t="shared" si="51"/>
        <v>15</v>
      </c>
      <c r="Q25" s="320">
        <f t="shared" si="51"/>
        <v>16</v>
      </c>
      <c r="R25" s="320">
        <f t="shared" si="51"/>
        <v>17</v>
      </c>
    </row>
    <row r="26" spans="1:18" x14ac:dyDescent="0.2">
      <c r="A26" s="259" t="s">
        <v>705</v>
      </c>
      <c r="B26" s="118" t="str">
        <f>VLOOKUP(MID(B30,1,4),Hoja3!$A$1:$C$158,2,0)</f>
        <v>MSC PERLE</v>
      </c>
      <c r="C26" s="118" t="str">
        <f>VLOOKUP(MID(C30,1,4),Hoja3!$A$1:$C$158,2,0)</f>
        <v>MSC KANOKO</v>
      </c>
      <c r="D26" s="118" t="str">
        <f>VLOOKUP(MID(D30,1,4),Hoja3!$A$1:$C$158,2,0)</f>
        <v>MSC NATASHA</v>
      </c>
      <c r="E26" s="118" t="str">
        <f>VLOOKUP(MID(E30,1,4),Hoja3!$A$1:$C$158,2,0)</f>
        <v>MSC JEWEL</v>
      </c>
      <c r="F26" s="118" t="str">
        <f>VLOOKUP(MID(F30,1,4),Hoja3!$A$1:$C$158,2,0)</f>
        <v>MSC ELISA</v>
      </c>
      <c r="G26" s="118" t="str">
        <f>VLOOKUP(MID(G30,1,4),Hoja3!$A$1:$C$158,2,0)</f>
        <v>SEASPAN BRAVO</v>
      </c>
      <c r="H26" s="321" t="str">
        <f>VLOOKUP(MID(H30,1,4),Hoja3!$A$1:$C$158,2,0)</f>
        <v>MSC RUBY</v>
      </c>
      <c r="I26" s="334" t="s">
        <v>738</v>
      </c>
      <c r="J26" s="326" t="str">
        <f>VLOOKUP(MID(J30,1,4),Hoja3!$A$1:$C$158,2,0)</f>
        <v>MSC MARGRIT</v>
      </c>
      <c r="K26" s="118" t="str">
        <f>VLOOKUP(MID(K30,1,4),Hoja3!$A$1:$C$158,2,0)</f>
        <v>SEASPAN BELIEF</v>
      </c>
      <c r="L26" s="118" t="str">
        <f>VLOOKUP(MID(L30,1,4),Hoja3!$A$1:$C$158,2,0)</f>
        <v>MSC CAPELLA</v>
      </c>
      <c r="M26" s="118" t="str">
        <f>VLOOKUP(MID(M30,1,4),Hoja3!$A$1:$C$158,2,0)</f>
        <v>SEASPAN BEAUTY</v>
      </c>
      <c r="N26" s="118" t="str">
        <f>VLOOKUP(MID(N30,1,4),Hoja3!$A$1:$C$158,2,0)</f>
        <v>MSC RENEE</v>
      </c>
      <c r="O26" s="118" t="str">
        <f>VLOOKUP(MID(O30,1,4),Hoja3!$A$1:$C$158,2,0)</f>
        <v>MSC PERLE</v>
      </c>
      <c r="P26" s="118" t="str">
        <f>VLOOKUP(MID(P30,1,4),Hoja3!$A$1:$C$158,2,0)</f>
        <v>MSC KANOKO</v>
      </c>
      <c r="Q26" s="118" t="str">
        <f>VLOOKUP(MID(Q30,1,4),Hoja3!$A$1:$C$158,2,0)</f>
        <v>MSC NATASHA</v>
      </c>
      <c r="R26" s="118" t="str">
        <f>VLOOKUP(MID(R30,1,4),Hoja3!$A$1:$C$158,2,0)</f>
        <v>MSC JEWEL</v>
      </c>
    </row>
    <row r="27" spans="1:18" x14ac:dyDescent="0.2">
      <c r="A27" s="259" t="s">
        <v>704</v>
      </c>
      <c r="B27" s="118" t="str">
        <f>VLOOKUP(MID(B30,1,4),Hoja3!$A$1:$C$158,3,0)</f>
        <v xml:space="preserve">MSC  </v>
      </c>
      <c r="C27" s="118" t="str">
        <f>VLOOKUP(MID(C30,1,4),Hoja3!$A$1:$C$158,3,0)</f>
        <v>MSC</v>
      </c>
      <c r="D27" s="118" t="str">
        <f>VLOOKUP(MID(D30,1,4),Hoja3!$A$1:$C$158,3,0)</f>
        <v xml:space="preserve">MSC  </v>
      </c>
      <c r="E27" s="118" t="str">
        <f>VLOOKUP(MID(E30,1,4),Hoja3!$A$1:$C$158,3,0)</f>
        <v>MSC</v>
      </c>
      <c r="F27" s="118" t="str">
        <f>VLOOKUP(MID(F30,1,4),Hoja3!$A$1:$C$158,3,0)</f>
        <v xml:space="preserve">MSC  </v>
      </c>
      <c r="G27" s="118" t="str">
        <f>VLOOKUP(MID(G30,1,4),Hoja3!$A$1:$C$158,3,0)</f>
        <v>ONE</v>
      </c>
      <c r="H27" s="321" t="str">
        <f>VLOOKUP(MID(H30,1,4),Hoja3!$A$1:$C$158,3,0)</f>
        <v xml:space="preserve">MSC  </v>
      </c>
      <c r="I27" s="118"/>
      <c r="J27" s="326" t="str">
        <f>VLOOKUP(MID(J30,1,4),Hoja3!$A$1:$C$158,3,0)</f>
        <v>MSC</v>
      </c>
      <c r="K27" s="118" t="str">
        <f>VLOOKUP(MID(K30,1,4),Hoja3!$A$1:$C$158,3,0)</f>
        <v>ONE</v>
      </c>
      <c r="L27" s="118" t="str">
        <f>VLOOKUP(MID(L30,1,4),Hoja3!$A$1:$C$158,3,0)</f>
        <v xml:space="preserve">MSC   </v>
      </c>
      <c r="M27" s="118" t="str">
        <f>VLOOKUP(MID(M30,1,4),Hoja3!$A$1:$C$158,3,0)</f>
        <v>ONE</v>
      </c>
      <c r="N27" s="118" t="str">
        <f>VLOOKUP(MID(N30,1,4),Hoja3!$A$1:$C$158,3,0)</f>
        <v xml:space="preserve">MSC  </v>
      </c>
      <c r="O27" s="118" t="str">
        <f>VLOOKUP(MID(O30,1,4),Hoja3!$A$1:$C$158,3,0)</f>
        <v xml:space="preserve">MSC  </v>
      </c>
      <c r="P27" s="118" t="str">
        <f>VLOOKUP(MID(P30,1,4),Hoja3!$A$1:$C$158,3,0)</f>
        <v>MSC</v>
      </c>
      <c r="Q27" s="118" t="str">
        <f>VLOOKUP(MID(Q30,1,4),Hoja3!$A$1:$C$158,3,0)</f>
        <v xml:space="preserve">MSC  </v>
      </c>
      <c r="R27" s="118" t="str">
        <f>VLOOKUP(MID(R30,1,4),Hoja3!$A$1:$C$158,3,0)</f>
        <v>MSC</v>
      </c>
    </row>
    <row r="28" spans="1:18" x14ac:dyDescent="0.2">
      <c r="A28" s="18" t="s">
        <v>706</v>
      </c>
      <c r="B28" s="118" t="str">
        <f>MID(B30,5,5)</f>
        <v>0047W</v>
      </c>
      <c r="C28" s="118" t="str">
        <f t="shared" ref="C28:M28" si="52">MID(C30,5,5)</f>
        <v>0048W</v>
      </c>
      <c r="D28" s="118" t="str">
        <f t="shared" si="52"/>
        <v>0050W</v>
      </c>
      <c r="E28" s="118" t="str">
        <f t="shared" si="52"/>
        <v>0051W</v>
      </c>
      <c r="F28" s="118" t="str">
        <f t="shared" si="52"/>
        <v>0052W</v>
      </c>
      <c r="G28" s="118" t="str">
        <f t="shared" si="52"/>
        <v>2053W</v>
      </c>
      <c r="H28" s="321" t="str">
        <f t="shared" si="52"/>
        <v>0101W</v>
      </c>
      <c r="I28" s="118"/>
      <c r="J28" s="326" t="str">
        <f t="shared" si="52"/>
        <v>0102W</v>
      </c>
      <c r="K28" s="118" t="str">
        <f t="shared" si="52"/>
        <v>2103W</v>
      </c>
      <c r="L28" s="118" t="str">
        <f t="shared" si="52"/>
        <v>0104W</v>
      </c>
      <c r="M28" s="118" t="str">
        <f t="shared" si="52"/>
        <v>2105W</v>
      </c>
      <c r="N28" s="118" t="str">
        <f t="shared" ref="N28:O28" si="53">MID(N30,5,5)</f>
        <v>0106W</v>
      </c>
      <c r="O28" s="118" t="str">
        <f t="shared" si="53"/>
        <v>0107W</v>
      </c>
      <c r="P28" s="118" t="str">
        <f t="shared" ref="P28:R28" si="54">MID(P30,5,5)</f>
        <v>0108W</v>
      </c>
      <c r="Q28" s="118" t="str">
        <f t="shared" si="54"/>
        <v>0109W</v>
      </c>
      <c r="R28" s="118" t="str">
        <f t="shared" si="54"/>
        <v>0110W</v>
      </c>
    </row>
    <row r="29" spans="1:18" x14ac:dyDescent="0.2">
      <c r="A29" s="258" t="s">
        <v>707</v>
      </c>
      <c r="B29" s="256" t="s">
        <v>732</v>
      </c>
      <c r="C29" s="256" t="s">
        <v>731</v>
      </c>
      <c r="D29" s="256" t="s">
        <v>730</v>
      </c>
      <c r="E29" s="256" t="s">
        <v>729</v>
      </c>
      <c r="F29" s="256" t="s">
        <v>728</v>
      </c>
      <c r="G29" s="256"/>
      <c r="H29" s="322" t="s">
        <v>725</v>
      </c>
      <c r="I29" s="335"/>
      <c r="J29" s="327" t="s">
        <v>726</v>
      </c>
      <c r="K29" s="256"/>
      <c r="L29" s="256" t="s">
        <v>727</v>
      </c>
      <c r="M29" s="256"/>
      <c r="N29" s="256" t="s">
        <v>743</v>
      </c>
      <c r="O29" s="256" t="s">
        <v>744</v>
      </c>
      <c r="P29" s="256" t="s">
        <v>746</v>
      </c>
      <c r="Q29" s="256" t="s">
        <v>748</v>
      </c>
      <c r="R29" s="256" t="s">
        <v>750</v>
      </c>
    </row>
    <row r="30" spans="1:18" x14ac:dyDescent="0.2">
      <c r="A30" s="263"/>
      <c r="B30" s="264" t="s">
        <v>641</v>
      </c>
      <c r="C30" s="264" t="s">
        <v>642</v>
      </c>
      <c r="D30" s="264" t="s">
        <v>649</v>
      </c>
      <c r="E30" s="264" t="s">
        <v>643</v>
      </c>
      <c r="F30" s="264" t="s">
        <v>644</v>
      </c>
      <c r="G30" s="264" t="s">
        <v>719</v>
      </c>
      <c r="H30" s="323" t="s">
        <v>720</v>
      </c>
      <c r="I30" s="336"/>
      <c r="J30" s="328" t="s">
        <v>721</v>
      </c>
      <c r="K30" s="264" t="s">
        <v>722</v>
      </c>
      <c r="L30" s="264" t="s">
        <v>723</v>
      </c>
      <c r="M30" s="264" t="s">
        <v>724</v>
      </c>
      <c r="N30" s="264" t="s">
        <v>735</v>
      </c>
      <c r="O30" s="264" t="s">
        <v>736</v>
      </c>
      <c r="P30" s="264" t="s">
        <v>745</v>
      </c>
      <c r="Q30" s="264" t="s">
        <v>747</v>
      </c>
      <c r="R30" s="264" t="s">
        <v>749</v>
      </c>
    </row>
    <row r="31" spans="1:18" x14ac:dyDescent="0.2">
      <c r="A31" s="271" t="s">
        <v>117</v>
      </c>
      <c r="B31" s="137">
        <v>44205</v>
      </c>
      <c r="C31" s="239">
        <v>44216</v>
      </c>
      <c r="D31" s="137">
        <v>44229</v>
      </c>
      <c r="E31" s="137">
        <v>44234</v>
      </c>
      <c r="F31" s="209" t="s">
        <v>563</v>
      </c>
      <c r="G31" s="128">
        <v>44247</v>
      </c>
      <c r="H31" s="324" t="s">
        <v>563</v>
      </c>
      <c r="I31" s="337"/>
      <c r="J31" s="329">
        <v>44261</v>
      </c>
      <c r="K31" s="330" t="s">
        <v>563</v>
      </c>
      <c r="L31" s="128">
        <v>44275</v>
      </c>
      <c r="M31" s="128">
        <v>44280</v>
      </c>
      <c r="N31" s="128">
        <v>44291</v>
      </c>
      <c r="O31" s="128">
        <v>44296</v>
      </c>
      <c r="P31" s="128">
        <v>44297</v>
      </c>
      <c r="Q31" s="128">
        <v>44309</v>
      </c>
      <c r="R31" s="128">
        <v>44312</v>
      </c>
    </row>
    <row r="32" spans="1:18" x14ac:dyDescent="0.2">
      <c r="A32" s="272" t="s">
        <v>243</v>
      </c>
      <c r="B32" s="124">
        <v>44207</v>
      </c>
      <c r="C32" s="214">
        <v>44215</v>
      </c>
      <c r="D32" s="124">
        <v>44231</v>
      </c>
      <c r="E32" s="209" t="s">
        <v>563</v>
      </c>
      <c r="F32" s="124">
        <v>44240</v>
      </c>
      <c r="G32" s="209" t="s">
        <v>563</v>
      </c>
      <c r="H32" s="222">
        <v>44256</v>
      </c>
      <c r="I32" s="338"/>
      <c r="J32" s="330" t="s">
        <v>563</v>
      </c>
      <c r="K32" s="128">
        <v>44268</v>
      </c>
      <c r="L32" s="330" t="s">
        <v>563</v>
      </c>
      <c r="M32" s="128">
        <f t="shared" ref="M32:M33" si="55">+M31+2</f>
        <v>44282</v>
      </c>
      <c r="N32" s="128">
        <f t="shared" ref="N32:O32" si="56">+N31+2</f>
        <v>44293</v>
      </c>
      <c r="O32" s="128">
        <f t="shared" si="56"/>
        <v>44298</v>
      </c>
      <c r="P32" s="128">
        <f t="shared" ref="P32:R32" si="57">+P31+2</f>
        <v>44299</v>
      </c>
      <c r="Q32" s="128">
        <f t="shared" si="57"/>
        <v>44311</v>
      </c>
      <c r="R32" s="128">
        <f t="shared" si="57"/>
        <v>44314</v>
      </c>
    </row>
    <row r="33" spans="1:18" s="158" customFormat="1" x14ac:dyDescent="0.2">
      <c r="A33" s="273" t="s">
        <v>128</v>
      </c>
      <c r="B33" s="232">
        <v>44211</v>
      </c>
      <c r="C33" s="232">
        <v>44218</v>
      </c>
      <c r="D33" s="278">
        <v>44226</v>
      </c>
      <c r="E33" s="231">
        <v>44230</v>
      </c>
      <c r="F33" s="231">
        <v>44237</v>
      </c>
      <c r="G33" s="277">
        <v>44244</v>
      </c>
      <c r="H33" s="325">
        <v>44253</v>
      </c>
      <c r="I33" s="338"/>
      <c r="J33" s="331">
        <v>44258</v>
      </c>
      <c r="K33" s="277">
        <v>44265</v>
      </c>
      <c r="L33" s="277">
        <v>44272</v>
      </c>
      <c r="M33" s="128">
        <f t="shared" si="55"/>
        <v>44284</v>
      </c>
      <c r="N33" s="128">
        <f t="shared" ref="N33:O33" si="58">+N32+2</f>
        <v>44295</v>
      </c>
      <c r="O33" s="128">
        <f t="shared" si="58"/>
        <v>44300</v>
      </c>
      <c r="P33" s="128">
        <f t="shared" ref="P33:R33" si="59">+P32+2</f>
        <v>44301</v>
      </c>
      <c r="Q33" s="128">
        <f t="shared" si="59"/>
        <v>44313</v>
      </c>
      <c r="R33" s="128">
        <f t="shared" si="59"/>
        <v>44316</v>
      </c>
    </row>
    <row r="34" spans="1:18" x14ac:dyDescent="0.2">
      <c r="A34" s="273" t="s">
        <v>114</v>
      </c>
      <c r="B34" s="209" t="s">
        <v>563</v>
      </c>
      <c r="C34" s="209" t="s">
        <v>563</v>
      </c>
      <c r="D34" s="209" t="s">
        <v>563</v>
      </c>
      <c r="E34" s="124">
        <v>44238</v>
      </c>
      <c r="F34" s="209" t="s">
        <v>563</v>
      </c>
      <c r="G34" s="209" t="s">
        <v>563</v>
      </c>
      <c r="H34" s="324" t="s">
        <v>563</v>
      </c>
      <c r="I34" s="337"/>
      <c r="J34" s="330" t="s">
        <v>563</v>
      </c>
      <c r="K34" s="330" t="s">
        <v>563</v>
      </c>
      <c r="L34" s="330" t="s">
        <v>563</v>
      </c>
      <c r="M34" s="128">
        <f t="shared" ref="M34" si="60">+M33+3</f>
        <v>44287</v>
      </c>
      <c r="N34" s="128">
        <f t="shared" ref="N34:O34" si="61">+N33+3</f>
        <v>44298</v>
      </c>
      <c r="O34" s="128">
        <f t="shared" si="61"/>
        <v>44303</v>
      </c>
      <c r="P34" s="128">
        <f t="shared" ref="P34:R34" si="62">+P33+3</f>
        <v>44304</v>
      </c>
      <c r="Q34" s="128">
        <f t="shared" si="62"/>
        <v>44316</v>
      </c>
      <c r="R34" s="128">
        <f t="shared" si="62"/>
        <v>44319</v>
      </c>
    </row>
    <row r="35" spans="1:18" x14ac:dyDescent="0.2">
      <c r="A35" s="273" t="s">
        <v>264</v>
      </c>
      <c r="B35" s="124">
        <v>44219</v>
      </c>
      <c r="C35" s="124">
        <v>44224</v>
      </c>
      <c r="D35" s="209" t="s">
        <v>563</v>
      </c>
      <c r="E35" s="209" t="s">
        <v>563</v>
      </c>
      <c r="F35" s="124">
        <v>44244</v>
      </c>
      <c r="G35" s="128">
        <v>44251</v>
      </c>
      <c r="H35" s="324" t="s">
        <v>563</v>
      </c>
      <c r="I35" s="337"/>
      <c r="J35" s="329">
        <v>44267</v>
      </c>
      <c r="K35" s="128">
        <v>44272</v>
      </c>
      <c r="L35" s="128">
        <v>44280</v>
      </c>
      <c r="M35" s="128">
        <f t="shared" ref="M35" si="63">+M34+4</f>
        <v>44291</v>
      </c>
      <c r="N35" s="128">
        <f t="shared" ref="N35:O35" si="64">+N34+4</f>
        <v>44302</v>
      </c>
      <c r="O35" s="128">
        <f t="shared" si="64"/>
        <v>44307</v>
      </c>
      <c r="P35" s="128">
        <f t="shared" ref="P35:R35" si="65">+P34+4</f>
        <v>44308</v>
      </c>
      <c r="Q35" s="128">
        <f t="shared" si="65"/>
        <v>44320</v>
      </c>
      <c r="R35" s="128">
        <f t="shared" si="65"/>
        <v>44323</v>
      </c>
    </row>
    <row r="36" spans="1:18" x14ac:dyDescent="0.2">
      <c r="A36" s="273" t="s">
        <v>266</v>
      </c>
      <c r="B36" s="207">
        <v>44227</v>
      </c>
      <c r="C36" s="207">
        <f t="shared" ref="C36" si="66">+C35+8</f>
        <v>44232</v>
      </c>
      <c r="D36" s="207">
        <v>44240</v>
      </c>
      <c r="E36" s="207">
        <v>44246</v>
      </c>
      <c r="F36" s="207">
        <f t="shared" ref="F36" si="67">+F35+8</f>
        <v>44252</v>
      </c>
      <c r="G36" s="128">
        <v>44258</v>
      </c>
      <c r="H36" s="222">
        <v>44267</v>
      </c>
      <c r="I36" s="338"/>
      <c r="J36" s="329">
        <f t="shared" ref="J36:M36" si="68">+J35+8</f>
        <v>44275</v>
      </c>
      <c r="K36" s="128">
        <f t="shared" si="68"/>
        <v>44280</v>
      </c>
      <c r="L36" s="128">
        <f t="shared" si="68"/>
        <v>44288</v>
      </c>
      <c r="M36" s="128">
        <f t="shared" si="68"/>
        <v>44299</v>
      </c>
      <c r="N36" s="128">
        <f t="shared" ref="N36:O36" si="69">+N35+8</f>
        <v>44310</v>
      </c>
      <c r="O36" s="128">
        <f t="shared" si="69"/>
        <v>44315</v>
      </c>
      <c r="P36" s="128">
        <f t="shared" ref="P36:R36" si="70">+P35+8</f>
        <v>44316</v>
      </c>
      <c r="Q36" s="128">
        <f t="shared" si="70"/>
        <v>44328</v>
      </c>
      <c r="R36" s="128">
        <f t="shared" si="70"/>
        <v>44331</v>
      </c>
    </row>
    <row r="37" spans="1:18" x14ac:dyDescent="0.2">
      <c r="A37" s="274" t="s">
        <v>553</v>
      </c>
      <c r="B37" s="128">
        <v>44243</v>
      </c>
      <c r="C37" s="128">
        <f>+C36+16</f>
        <v>44248</v>
      </c>
      <c r="D37" s="128">
        <v>44255</v>
      </c>
      <c r="E37" s="128">
        <f>+E36+16</f>
        <v>44262</v>
      </c>
      <c r="F37" s="128">
        <f>+F36+16</f>
        <v>44268</v>
      </c>
      <c r="G37" s="137">
        <f>+G36+16</f>
        <v>44274</v>
      </c>
      <c r="H37" s="220">
        <f t="shared" ref="H37:M37" si="71">+H36+16</f>
        <v>44283</v>
      </c>
      <c r="I37" s="339"/>
      <c r="J37" s="332">
        <f t="shared" si="71"/>
        <v>44291</v>
      </c>
      <c r="K37" s="137">
        <f t="shared" si="71"/>
        <v>44296</v>
      </c>
      <c r="L37" s="137">
        <f t="shared" si="71"/>
        <v>44304</v>
      </c>
      <c r="M37" s="137">
        <f t="shared" si="71"/>
        <v>44315</v>
      </c>
      <c r="N37" s="137">
        <f t="shared" ref="N37:O37" si="72">+N36+16</f>
        <v>44326</v>
      </c>
      <c r="O37" s="137">
        <f t="shared" si="72"/>
        <v>44331</v>
      </c>
      <c r="P37" s="137">
        <f t="shared" ref="P37:R37" si="73">+P36+16</f>
        <v>44332</v>
      </c>
      <c r="Q37" s="137">
        <f t="shared" si="73"/>
        <v>44344</v>
      </c>
      <c r="R37" s="137">
        <f t="shared" si="73"/>
        <v>44347</v>
      </c>
    </row>
    <row r="38" spans="1:18" x14ac:dyDescent="0.2">
      <c r="A38" s="272" t="s">
        <v>273</v>
      </c>
      <c r="B38" s="137">
        <v>44245</v>
      </c>
      <c r="C38" s="137">
        <f t="shared" ref="C38:E39" si="74">+C37+2</f>
        <v>44250</v>
      </c>
      <c r="D38" s="137">
        <f t="shared" si="74"/>
        <v>44257</v>
      </c>
      <c r="E38" s="137">
        <f t="shared" si="74"/>
        <v>44264</v>
      </c>
      <c r="F38" s="137">
        <f>+F37+2</f>
        <v>44270</v>
      </c>
      <c r="G38" s="124">
        <f t="shared" ref="G38:M39" si="75">+G37+2</f>
        <v>44276</v>
      </c>
      <c r="H38" s="189">
        <f t="shared" si="75"/>
        <v>44285</v>
      </c>
      <c r="I38" s="339"/>
      <c r="J38" s="333">
        <f t="shared" si="75"/>
        <v>44293</v>
      </c>
      <c r="K38" s="124">
        <f t="shared" si="75"/>
        <v>44298</v>
      </c>
      <c r="L38" s="124">
        <f t="shared" si="75"/>
        <v>44306</v>
      </c>
      <c r="M38" s="124">
        <f t="shared" si="75"/>
        <v>44317</v>
      </c>
      <c r="N38" s="124">
        <f t="shared" ref="N38:O38" si="76">+N37+2</f>
        <v>44328</v>
      </c>
      <c r="O38" s="124">
        <f t="shared" si="76"/>
        <v>44333</v>
      </c>
      <c r="P38" s="124">
        <f t="shared" ref="P38:R38" si="77">+P37+2</f>
        <v>44334</v>
      </c>
      <c r="Q38" s="124">
        <f t="shared" si="77"/>
        <v>44346</v>
      </c>
      <c r="R38" s="124">
        <f t="shared" si="77"/>
        <v>44349</v>
      </c>
    </row>
    <row r="39" spans="1:18" x14ac:dyDescent="0.2">
      <c r="A39" s="272" t="s">
        <v>274</v>
      </c>
      <c r="B39" s="124">
        <v>44247</v>
      </c>
      <c r="C39" s="124">
        <f t="shared" si="74"/>
        <v>44252</v>
      </c>
      <c r="D39" s="124">
        <f t="shared" si="74"/>
        <v>44259</v>
      </c>
      <c r="E39" s="124">
        <f t="shared" si="74"/>
        <v>44266</v>
      </c>
      <c r="F39" s="124">
        <f>+F38+2</f>
        <v>44272</v>
      </c>
      <c r="G39" s="124">
        <f t="shared" si="75"/>
        <v>44278</v>
      </c>
      <c r="H39" s="189">
        <f t="shared" si="75"/>
        <v>44287</v>
      </c>
      <c r="I39" s="339"/>
      <c r="J39" s="333">
        <f t="shared" si="75"/>
        <v>44295</v>
      </c>
      <c r="K39" s="124">
        <f t="shared" si="75"/>
        <v>44300</v>
      </c>
      <c r="L39" s="124">
        <f t="shared" si="75"/>
        <v>44308</v>
      </c>
      <c r="M39" s="124">
        <f t="shared" si="75"/>
        <v>44319</v>
      </c>
      <c r="N39" s="124">
        <f t="shared" ref="N39:O39" si="78">+N38+2</f>
        <v>44330</v>
      </c>
      <c r="O39" s="124">
        <f t="shared" si="78"/>
        <v>44335</v>
      </c>
      <c r="P39" s="124">
        <f t="shared" ref="P39:R39" si="79">+P38+2</f>
        <v>44336</v>
      </c>
      <c r="Q39" s="124">
        <f t="shared" si="79"/>
        <v>44348</v>
      </c>
      <c r="R39" s="124">
        <f t="shared" si="79"/>
        <v>44351</v>
      </c>
    </row>
    <row r="40" spans="1:18" x14ac:dyDescent="0.2">
      <c r="A40" s="272" t="s">
        <v>275</v>
      </c>
      <c r="B40" s="124">
        <v>44250</v>
      </c>
      <c r="C40" s="124">
        <f t="shared" ref="C40:E40" si="80">+C39+3</f>
        <v>44255</v>
      </c>
      <c r="D40" s="124">
        <f t="shared" si="80"/>
        <v>44262</v>
      </c>
      <c r="E40" s="124">
        <f t="shared" si="80"/>
        <v>44269</v>
      </c>
      <c r="F40" s="124">
        <f t="shared" ref="F40" si="81">+F39+3</f>
        <v>44275</v>
      </c>
      <c r="G40" s="124">
        <f t="shared" ref="G40:M40" si="82">+G39+3</f>
        <v>44281</v>
      </c>
      <c r="H40" s="189">
        <f t="shared" si="82"/>
        <v>44290</v>
      </c>
      <c r="I40" s="339"/>
      <c r="J40" s="333">
        <f t="shared" si="82"/>
        <v>44298</v>
      </c>
      <c r="K40" s="124">
        <f t="shared" si="82"/>
        <v>44303</v>
      </c>
      <c r="L40" s="124">
        <f t="shared" si="82"/>
        <v>44311</v>
      </c>
      <c r="M40" s="124">
        <f t="shared" si="82"/>
        <v>44322</v>
      </c>
      <c r="N40" s="124">
        <f t="shared" ref="N40:O40" si="83">+N39+3</f>
        <v>44333</v>
      </c>
      <c r="O40" s="124">
        <f t="shared" si="83"/>
        <v>44338</v>
      </c>
      <c r="P40" s="124">
        <f t="shared" ref="P40:R40" si="84">+P39+3</f>
        <v>44339</v>
      </c>
      <c r="Q40" s="124">
        <f t="shared" si="84"/>
        <v>44351</v>
      </c>
      <c r="R40" s="124">
        <f t="shared" si="84"/>
        <v>44354</v>
      </c>
    </row>
    <row r="41" spans="1:18" x14ac:dyDescent="0.2">
      <c r="A41" s="272" t="s">
        <v>277</v>
      </c>
      <c r="B41" s="124">
        <v>44252</v>
      </c>
      <c r="C41" s="124">
        <f t="shared" ref="C41:E41" si="85">+C40+2</f>
        <v>44257</v>
      </c>
      <c r="D41" s="124">
        <f t="shared" si="85"/>
        <v>44264</v>
      </c>
      <c r="E41" s="124">
        <f t="shared" si="85"/>
        <v>44271</v>
      </c>
      <c r="F41" s="124">
        <f t="shared" ref="F41" si="86">+F40+2</f>
        <v>44277</v>
      </c>
      <c r="G41" s="124">
        <f t="shared" ref="G41:M41" si="87">+G40+2</f>
        <v>44283</v>
      </c>
      <c r="H41" s="189">
        <f t="shared" si="87"/>
        <v>44292</v>
      </c>
      <c r="I41" s="339"/>
      <c r="J41" s="333">
        <f t="shared" si="87"/>
        <v>44300</v>
      </c>
      <c r="K41" s="124">
        <f t="shared" si="87"/>
        <v>44305</v>
      </c>
      <c r="L41" s="124">
        <f t="shared" si="87"/>
        <v>44313</v>
      </c>
      <c r="M41" s="124">
        <f t="shared" si="87"/>
        <v>44324</v>
      </c>
      <c r="N41" s="124">
        <f t="shared" ref="N41:O41" si="88">+N40+2</f>
        <v>44335</v>
      </c>
      <c r="O41" s="124">
        <f t="shared" si="88"/>
        <v>44340</v>
      </c>
      <c r="P41" s="124">
        <f t="shared" ref="P41:R41" si="89">+P40+2</f>
        <v>44341</v>
      </c>
      <c r="Q41" s="124">
        <f t="shared" si="89"/>
        <v>44353</v>
      </c>
      <c r="R41" s="124">
        <f t="shared" si="89"/>
        <v>44356</v>
      </c>
    </row>
    <row r="42" spans="1:18" x14ac:dyDescent="0.2">
      <c r="A42" s="272" t="s">
        <v>138</v>
      </c>
      <c r="B42" s="124">
        <v>44253</v>
      </c>
      <c r="C42" s="124">
        <f t="shared" ref="C42:E42" si="90">+C41+1</f>
        <v>44258</v>
      </c>
      <c r="D42" s="124">
        <f t="shared" si="90"/>
        <v>44265</v>
      </c>
      <c r="E42" s="124">
        <f t="shared" si="90"/>
        <v>44272</v>
      </c>
      <c r="F42" s="124">
        <f t="shared" ref="F42" si="91">+F41+1</f>
        <v>44278</v>
      </c>
      <c r="G42" s="124">
        <f t="shared" ref="G42:M42" si="92">+G41+1</f>
        <v>44284</v>
      </c>
      <c r="H42" s="189">
        <f t="shared" si="92"/>
        <v>44293</v>
      </c>
      <c r="I42" s="339"/>
      <c r="J42" s="333">
        <f t="shared" si="92"/>
        <v>44301</v>
      </c>
      <c r="K42" s="124">
        <f t="shared" si="92"/>
        <v>44306</v>
      </c>
      <c r="L42" s="124">
        <f t="shared" si="92"/>
        <v>44314</v>
      </c>
      <c r="M42" s="124">
        <f t="shared" si="92"/>
        <v>44325</v>
      </c>
      <c r="N42" s="124">
        <f t="shared" ref="N42:O42" si="93">+N41+1</f>
        <v>44336</v>
      </c>
      <c r="O42" s="124">
        <f t="shared" si="93"/>
        <v>44341</v>
      </c>
      <c r="P42" s="124">
        <f t="shared" ref="P42:R42" si="94">+P41+1</f>
        <v>44342</v>
      </c>
      <c r="Q42" s="124">
        <f t="shared" si="94"/>
        <v>44354</v>
      </c>
      <c r="R42" s="124">
        <f t="shared" si="94"/>
        <v>44357</v>
      </c>
    </row>
    <row r="43" spans="1:18" x14ac:dyDescent="0.2">
      <c r="A43" s="272" t="s">
        <v>159</v>
      </c>
      <c r="B43" s="124">
        <v>44256</v>
      </c>
      <c r="C43" s="124">
        <f t="shared" ref="C43:E43" si="95">+C42+3</f>
        <v>44261</v>
      </c>
      <c r="D43" s="124">
        <f t="shared" si="95"/>
        <v>44268</v>
      </c>
      <c r="E43" s="124">
        <f t="shared" si="95"/>
        <v>44275</v>
      </c>
      <c r="F43" s="124">
        <f t="shared" ref="F43" si="96">+F42+3</f>
        <v>44281</v>
      </c>
      <c r="G43" s="124">
        <f>+G42+3</f>
        <v>44287</v>
      </c>
      <c r="H43" s="189">
        <f t="shared" ref="H43:M43" si="97">+H42+3</f>
        <v>44296</v>
      </c>
      <c r="I43" s="339"/>
      <c r="J43" s="333">
        <f t="shared" si="97"/>
        <v>44304</v>
      </c>
      <c r="K43" s="124">
        <f t="shared" si="97"/>
        <v>44309</v>
      </c>
      <c r="L43" s="124">
        <f t="shared" si="97"/>
        <v>44317</v>
      </c>
      <c r="M43" s="124">
        <f t="shared" si="97"/>
        <v>44328</v>
      </c>
      <c r="N43" s="124">
        <f t="shared" ref="N43:O43" si="98">+N42+3</f>
        <v>44339</v>
      </c>
      <c r="O43" s="124">
        <f t="shared" si="98"/>
        <v>44344</v>
      </c>
      <c r="P43" s="124">
        <f t="shared" ref="P43:R43" si="99">+P42+3</f>
        <v>44345</v>
      </c>
      <c r="Q43" s="124">
        <f t="shared" si="99"/>
        <v>44357</v>
      </c>
      <c r="R43" s="124">
        <f t="shared" si="99"/>
        <v>44360</v>
      </c>
    </row>
    <row r="44" spans="1:18" x14ac:dyDescent="0.2">
      <c r="A44" s="1"/>
      <c r="B44" s="114"/>
      <c r="C44" s="114"/>
      <c r="D44" s="114"/>
      <c r="E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</row>
    <row r="45" spans="1:18" s="242" customFormat="1" ht="15" x14ac:dyDescent="0.25">
      <c r="A45" s="1"/>
      <c r="B45" s="244"/>
      <c r="C45" s="267"/>
      <c r="D45" s="267" t="s">
        <v>737</v>
      </c>
      <c r="E45" s="275" t="s">
        <v>655</v>
      </c>
      <c r="F45" s="267" t="s">
        <v>655</v>
      </c>
      <c r="G45" s="267" t="s">
        <v>655</v>
      </c>
      <c r="H45" s="267" t="s">
        <v>655</v>
      </c>
      <c r="I45" s="255"/>
      <c r="J45" s="267" t="s">
        <v>655</v>
      </c>
      <c r="K45" s="267" t="s">
        <v>655</v>
      </c>
      <c r="L45" s="267" t="s">
        <v>655</v>
      </c>
      <c r="M45" s="255"/>
      <c r="N45" s="255"/>
      <c r="O45" s="255"/>
      <c r="P45" s="255"/>
      <c r="Q45" s="255"/>
      <c r="R45" s="255"/>
    </row>
    <row r="46" spans="1:18" s="242" customFormat="1" ht="11.25" x14ac:dyDescent="0.2">
      <c r="A46" s="1"/>
      <c r="B46" s="244"/>
      <c r="C46" s="267"/>
      <c r="D46" s="267" t="s">
        <v>654</v>
      </c>
      <c r="E46" s="275" t="s">
        <v>654</v>
      </c>
      <c r="F46" s="267" t="s">
        <v>654</v>
      </c>
      <c r="G46" s="267" t="s">
        <v>654</v>
      </c>
      <c r="H46" s="267" t="s">
        <v>654</v>
      </c>
      <c r="I46" s="255"/>
      <c r="J46" s="267" t="s">
        <v>654</v>
      </c>
      <c r="K46" s="267" t="s">
        <v>654</v>
      </c>
      <c r="L46" s="267" t="s">
        <v>654</v>
      </c>
      <c r="M46" s="255"/>
      <c r="N46" s="255"/>
      <c r="O46" s="255"/>
      <c r="P46" s="255"/>
      <c r="Q46" s="255"/>
      <c r="R46" s="255"/>
    </row>
    <row r="47" spans="1:18" ht="15" x14ac:dyDescent="0.2">
      <c r="A47" s="1"/>
      <c r="B47" s="215"/>
      <c r="C47" s="215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</row>
    <row r="48" spans="1:18" ht="42" customHeight="1" x14ac:dyDescent="0.2">
      <c r="A48" s="279" t="s">
        <v>711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</row>
    <row r="49" spans="1:18" ht="20.25" customHeight="1" x14ac:dyDescent="0.2">
      <c r="A49" s="351" t="s">
        <v>712</v>
      </c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</row>
    <row r="50" spans="1:18" x14ac:dyDescent="0.2">
      <c r="A50" s="1"/>
    </row>
    <row r="51" spans="1:18" x14ac:dyDescent="0.2">
      <c r="A51" s="1"/>
    </row>
    <row r="52" spans="1:18" x14ac:dyDescent="0.2">
      <c r="A52" s="1"/>
    </row>
    <row r="53" spans="1:18" x14ac:dyDescent="0.2">
      <c r="A53" s="1"/>
      <c r="B53" s="276"/>
      <c r="C53" s="276"/>
      <c r="D53" s="276"/>
      <c r="E53" s="276"/>
      <c r="F53" s="276"/>
    </row>
    <row r="54" spans="1:18" x14ac:dyDescent="0.2">
      <c r="A54" s="1"/>
      <c r="B54" s="276"/>
      <c r="C54" s="276"/>
      <c r="D54" s="276"/>
      <c r="E54" s="276"/>
      <c r="F54" s="276"/>
    </row>
    <row r="55" spans="1:18" x14ac:dyDescent="0.2">
      <c r="A55" s="1"/>
      <c r="B55" s="276"/>
      <c r="C55" s="276"/>
      <c r="D55" s="276"/>
      <c r="E55" s="276"/>
      <c r="F55" s="276"/>
    </row>
    <row r="56" spans="1:18" x14ac:dyDescent="0.2">
      <c r="A56" s="1"/>
      <c r="B56" s="276"/>
      <c r="C56" s="276"/>
      <c r="D56" s="276"/>
      <c r="E56" s="276"/>
      <c r="F56" s="276"/>
    </row>
    <row r="57" spans="1:18" x14ac:dyDescent="0.2">
      <c r="A57" s="1"/>
    </row>
    <row r="58" spans="1:18" x14ac:dyDescent="0.2">
      <c r="A58" s="1"/>
    </row>
    <row r="59" spans="1:18" x14ac:dyDescent="0.2">
      <c r="A59" s="1"/>
    </row>
    <row r="60" spans="1:18" x14ac:dyDescent="0.2">
      <c r="A60" s="1"/>
    </row>
    <row r="61" spans="1:18" x14ac:dyDescent="0.2">
      <c r="A61" s="1"/>
    </row>
    <row r="62" spans="1:18" x14ac:dyDescent="0.2">
      <c r="A62" s="1"/>
    </row>
    <row r="63" spans="1:18" x14ac:dyDescent="0.2">
      <c r="A63" s="1"/>
    </row>
    <row r="64" spans="1:18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</sheetData>
  <dataConsolidate/>
  <mergeCells count="7">
    <mergeCell ref="B1:R1"/>
    <mergeCell ref="B2:R2"/>
    <mergeCell ref="B3:R3"/>
    <mergeCell ref="B5:R5"/>
    <mergeCell ref="B24:R24"/>
    <mergeCell ref="A48:R48"/>
    <mergeCell ref="A49:R49"/>
  </mergeCells>
  <hyperlinks>
    <hyperlink ref="B3" r:id="rId1" xr:uid="{5A87E91C-4360-42DF-90EC-07A4A7BDC3DE}"/>
    <hyperlink ref="A49" r:id="rId2" xr:uid="{13F5DF97-19F7-4660-BBEB-759B90DD927D}"/>
  </hyperlinks>
  <pageMargins left="0.23622047244094491" right="0.23622047244094491" top="0.74803149606299213" bottom="0.74803149606299213" header="0" footer="0"/>
  <pageSetup paperSize="9" scale="65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9FF0-5B0C-4C93-B9E9-5D3F746A8978}">
  <sheetPr codeName="Hoja1">
    <pageSetUpPr fitToPage="1"/>
  </sheetPr>
  <dimension ref="A1:BL997"/>
  <sheetViews>
    <sheetView showGridLines="0" topLeftCell="A4" zoomScale="85" zoomScaleNormal="85" workbookViewId="0">
      <pane xSplit="1" topLeftCell="BC1" activePane="topRight" state="frozen"/>
      <selection pane="topRight" activeCell="BF37" sqref="BF37"/>
    </sheetView>
  </sheetViews>
  <sheetFormatPr baseColWidth="10" defaultColWidth="14.42578125" defaultRowHeight="15" customHeight="1" outlineLevelCol="2" x14ac:dyDescent="0.2"/>
  <cols>
    <col min="1" max="1" width="28.5703125" customWidth="1"/>
    <col min="2" max="2" width="19.85546875" customWidth="1" outlineLevel="1"/>
    <col min="3" max="3" width="18.85546875" customWidth="1" outlineLevel="1"/>
    <col min="4" max="4" width="20.140625" customWidth="1" outlineLevel="1"/>
    <col min="5" max="7" width="18.85546875" customWidth="1" outlineLevel="1"/>
    <col min="8" max="8" width="21.85546875" customWidth="1" outlineLevel="1"/>
    <col min="9" max="9" width="20.42578125" customWidth="1" outlineLevel="1"/>
    <col min="10" max="10" width="18.85546875" customWidth="1" outlineLevel="1"/>
    <col min="11" max="11" width="18.85546875" customWidth="1" outlineLevel="1" collapsed="1"/>
    <col min="12" max="14" width="18.85546875" customWidth="1" outlineLevel="1"/>
    <col min="15" max="15" width="18.85546875" customWidth="1" outlineLevel="1" collapsed="1"/>
    <col min="16" max="17" width="18.85546875" customWidth="1" outlineLevel="1"/>
    <col min="18" max="18" width="19.85546875" customWidth="1" outlineLevel="1"/>
    <col min="19" max="19" width="20.42578125" customWidth="1" outlineLevel="1" collapsed="1"/>
    <col min="20" max="21" width="18.85546875" customWidth="1" outlineLevel="1"/>
    <col min="22" max="22" width="18.5703125" customWidth="1" outlineLevel="1"/>
    <col min="23" max="23" width="19.140625" customWidth="1" outlineLevel="1"/>
    <col min="24" max="24" width="19.140625" customWidth="1" outlineLevel="1" collapsed="1"/>
    <col min="25" max="27" width="19.140625" customWidth="1" outlineLevel="1"/>
    <col min="28" max="28" width="19.140625" customWidth="1" outlineLevel="1" collapsed="1"/>
    <col min="29" max="31" width="19.140625" customWidth="1" outlineLevel="1"/>
    <col min="32" max="32" width="19.140625" customWidth="1" outlineLevel="1" collapsed="1"/>
    <col min="33" max="33" width="19.140625" customWidth="1" outlineLevel="1"/>
    <col min="34" max="34" width="19.140625" customWidth="1" outlineLevel="1" collapsed="1"/>
    <col min="35" max="36" width="19.140625" customWidth="1" outlineLevel="2"/>
    <col min="37" max="37" width="21.42578125" customWidth="1" outlineLevel="2"/>
    <col min="38" max="40" width="19.140625" customWidth="1" outlineLevel="2"/>
    <col min="41" max="41" width="19.85546875" customWidth="1" outlineLevel="2"/>
    <col min="42" max="43" width="19.140625" customWidth="1" outlineLevel="1"/>
    <col min="44" max="44" width="21.42578125" customWidth="1" outlineLevel="1"/>
    <col min="45" max="45" width="19.140625" customWidth="1" outlineLevel="1"/>
    <col min="46" max="46" width="19.140625" customWidth="1" outlineLevel="1" collapsed="1"/>
    <col min="47" max="48" width="19.140625" customWidth="1" outlineLevel="1"/>
    <col min="49" max="49" width="20.85546875" customWidth="1"/>
    <col min="50" max="50" width="19.5703125" customWidth="1"/>
    <col min="51" max="54" width="21" customWidth="1"/>
    <col min="55" max="55" width="18.140625" customWidth="1"/>
    <col min="56" max="64" width="21" customWidth="1"/>
  </cols>
  <sheetData>
    <row r="1" spans="1:64" s="181" customFormat="1" ht="30" customHeight="1" x14ac:dyDescent="0.2">
      <c r="A1" s="180"/>
      <c r="B1" s="285" t="s">
        <v>292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</row>
    <row r="2" spans="1:64" ht="10.5" customHeight="1" x14ac:dyDescent="0.2">
      <c r="A2" s="1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</row>
    <row r="3" spans="1:64" ht="10.5" customHeight="1" x14ac:dyDescent="0.2">
      <c r="A3" s="1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</row>
    <row r="4" spans="1:64" s="181" customFormat="1" ht="19.5" customHeight="1" x14ac:dyDescent="0.2">
      <c r="A4" s="180"/>
      <c r="B4" s="286" t="s">
        <v>311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</row>
    <row r="5" spans="1:64" ht="10.5" customHeight="1" thickBot="1" x14ac:dyDescent="0.25">
      <c r="A5" s="1"/>
    </row>
    <row r="6" spans="1:64" ht="22.5" customHeight="1" thickBot="1" x14ac:dyDescent="0.25">
      <c r="A6" s="183" t="s">
        <v>0</v>
      </c>
      <c r="B6" s="283" t="s">
        <v>6</v>
      </c>
      <c r="C6" s="283"/>
      <c r="D6" s="283"/>
      <c r="E6" s="284"/>
      <c r="F6" s="282" t="s">
        <v>7</v>
      </c>
      <c r="G6" s="283"/>
      <c r="H6" s="283"/>
      <c r="I6" s="283"/>
      <c r="J6" s="284"/>
      <c r="K6" s="296" t="s">
        <v>8</v>
      </c>
      <c r="L6" s="296"/>
      <c r="M6" s="296"/>
      <c r="N6" s="296"/>
      <c r="O6" s="296" t="s">
        <v>537</v>
      </c>
      <c r="P6" s="296"/>
      <c r="Q6" s="296"/>
      <c r="R6" s="296"/>
      <c r="S6" s="293" t="s">
        <v>538</v>
      </c>
      <c r="T6" s="294"/>
      <c r="U6" s="294"/>
      <c r="V6" s="294"/>
      <c r="W6" s="295"/>
      <c r="X6" s="282" t="s">
        <v>521</v>
      </c>
      <c r="Y6" s="294"/>
      <c r="Z6" s="294"/>
      <c r="AA6" s="295"/>
      <c r="AB6" s="293" t="s">
        <v>536</v>
      </c>
      <c r="AC6" s="294"/>
      <c r="AD6" s="294"/>
      <c r="AE6" s="295"/>
      <c r="AF6" s="282" t="s">
        <v>1</v>
      </c>
      <c r="AG6" s="283"/>
      <c r="AH6" s="283"/>
      <c r="AI6" s="283"/>
      <c r="AJ6" s="283"/>
      <c r="AK6" s="282" t="s">
        <v>2</v>
      </c>
      <c r="AL6" s="283"/>
      <c r="AM6" s="283"/>
      <c r="AN6" s="284"/>
      <c r="AO6" s="282" t="s">
        <v>3</v>
      </c>
      <c r="AP6" s="283"/>
      <c r="AQ6" s="283"/>
      <c r="AR6" s="283"/>
      <c r="AS6" s="284"/>
      <c r="AT6" s="282" t="s">
        <v>614</v>
      </c>
      <c r="AU6" s="283"/>
      <c r="AV6" s="283"/>
      <c r="AW6" s="283"/>
      <c r="AX6" s="283"/>
      <c r="AY6" s="284"/>
      <c r="AZ6" s="282" t="s">
        <v>594</v>
      </c>
      <c r="BA6" s="284"/>
      <c r="BB6" s="240"/>
      <c r="BC6" s="248"/>
      <c r="BD6" s="248"/>
      <c r="BE6" s="248"/>
      <c r="BF6" s="252"/>
      <c r="BG6" s="252"/>
      <c r="BH6" s="252"/>
      <c r="BI6" s="252"/>
      <c r="BJ6" s="252"/>
      <c r="BK6" s="252"/>
      <c r="BL6" s="252"/>
    </row>
    <row r="7" spans="1:64" ht="15.75" customHeight="1" x14ac:dyDescent="0.2">
      <c r="A7" s="182" t="s">
        <v>10</v>
      </c>
      <c r="B7" s="147">
        <v>49</v>
      </c>
      <c r="C7" s="147">
        <v>50</v>
      </c>
      <c r="D7" s="147">
        <v>51</v>
      </c>
      <c r="E7" s="147">
        <v>52</v>
      </c>
      <c r="F7" s="147">
        <v>1</v>
      </c>
      <c r="G7" s="147">
        <f>+F7+1</f>
        <v>2</v>
      </c>
      <c r="H7" s="147">
        <f t="shared" ref="H7:M7" si="0">+G7+1</f>
        <v>3</v>
      </c>
      <c r="I7" s="147">
        <f t="shared" si="0"/>
        <v>4</v>
      </c>
      <c r="J7" s="147">
        <f t="shared" si="0"/>
        <v>5</v>
      </c>
      <c r="K7" s="147">
        <f t="shared" ref="K7" si="1">+J7+1</f>
        <v>6</v>
      </c>
      <c r="L7" s="147">
        <f t="shared" ref="L7" si="2">+K7+1</f>
        <v>7</v>
      </c>
      <c r="M7" s="147">
        <f t="shared" si="0"/>
        <v>8</v>
      </c>
      <c r="N7" s="147">
        <f t="shared" ref="N7" si="3">+M7+1</f>
        <v>9</v>
      </c>
      <c r="O7" s="147">
        <f t="shared" ref="O7" si="4">+N7+1</f>
        <v>10</v>
      </c>
      <c r="P7" s="147">
        <f t="shared" ref="P7" si="5">+O7+1</f>
        <v>11</v>
      </c>
      <c r="Q7" s="147">
        <f t="shared" ref="Q7" si="6">+P7+1</f>
        <v>12</v>
      </c>
      <c r="R7" s="147">
        <f t="shared" ref="R7" si="7">+Q7+1</f>
        <v>13</v>
      </c>
      <c r="S7" s="147">
        <f t="shared" ref="S7" si="8">+R7+1</f>
        <v>14</v>
      </c>
      <c r="T7" s="147">
        <f t="shared" ref="T7" si="9">+S7+1</f>
        <v>15</v>
      </c>
      <c r="U7" s="147">
        <f t="shared" ref="U7" si="10">+T7+1</f>
        <v>16</v>
      </c>
      <c r="V7" s="147">
        <f t="shared" ref="V7" si="11">+U7+1</f>
        <v>17</v>
      </c>
      <c r="W7" s="147">
        <f t="shared" ref="W7" si="12">+V7+1</f>
        <v>18</v>
      </c>
      <c r="X7" s="147">
        <f t="shared" ref="X7" si="13">+W7+1</f>
        <v>19</v>
      </c>
      <c r="Y7" s="147">
        <f t="shared" ref="Y7" si="14">+X7+1</f>
        <v>20</v>
      </c>
      <c r="Z7" s="147">
        <f t="shared" ref="Z7:AW7" si="15">+Y7+1</f>
        <v>21</v>
      </c>
      <c r="AA7" s="147">
        <f t="shared" si="15"/>
        <v>22</v>
      </c>
      <c r="AB7" s="147">
        <f t="shared" si="15"/>
        <v>23</v>
      </c>
      <c r="AC7" s="147">
        <f t="shared" si="15"/>
        <v>24</v>
      </c>
      <c r="AD7" s="147">
        <f t="shared" si="15"/>
        <v>25</v>
      </c>
      <c r="AE7" s="147">
        <f>+AD7+1</f>
        <v>26</v>
      </c>
      <c r="AF7" s="147">
        <f t="shared" si="15"/>
        <v>27</v>
      </c>
      <c r="AG7" s="147">
        <f t="shared" si="15"/>
        <v>28</v>
      </c>
      <c r="AH7" s="147">
        <f t="shared" si="15"/>
        <v>29</v>
      </c>
      <c r="AI7" s="147">
        <f t="shared" si="15"/>
        <v>30</v>
      </c>
      <c r="AJ7" s="147">
        <f t="shared" si="15"/>
        <v>31</v>
      </c>
      <c r="AK7" s="147">
        <f t="shared" si="15"/>
        <v>32</v>
      </c>
      <c r="AL7" s="147">
        <f t="shared" si="15"/>
        <v>33</v>
      </c>
      <c r="AM7" s="147">
        <f t="shared" si="15"/>
        <v>34</v>
      </c>
      <c r="AN7" s="147">
        <f t="shared" si="15"/>
        <v>35</v>
      </c>
      <c r="AO7" s="147">
        <f t="shared" si="15"/>
        <v>36</v>
      </c>
      <c r="AP7" s="147">
        <f t="shared" si="15"/>
        <v>37</v>
      </c>
      <c r="AQ7" s="147">
        <f t="shared" si="15"/>
        <v>38</v>
      </c>
      <c r="AR7" s="147">
        <f>+AQ7+1</f>
        <v>39</v>
      </c>
      <c r="AS7" s="147">
        <f t="shared" si="15"/>
        <v>40</v>
      </c>
      <c r="AT7" s="147">
        <f t="shared" si="15"/>
        <v>41</v>
      </c>
      <c r="AU7" s="147">
        <f t="shared" si="15"/>
        <v>42</v>
      </c>
      <c r="AV7" s="147">
        <f t="shared" si="15"/>
        <v>43</v>
      </c>
      <c r="AW7" s="147">
        <f t="shared" si="15"/>
        <v>44</v>
      </c>
      <c r="AX7" s="147">
        <f t="shared" ref="AX7" si="16">+AW7+1</f>
        <v>45</v>
      </c>
      <c r="AY7" s="147">
        <f t="shared" ref="AY7" si="17">+AX7+1</f>
        <v>46</v>
      </c>
      <c r="AZ7" s="147">
        <f t="shared" ref="AZ7" si="18">+AY7+1</f>
        <v>47</v>
      </c>
      <c r="BA7" s="147">
        <f t="shared" ref="BA7" si="19">+AZ7+1</f>
        <v>48</v>
      </c>
      <c r="BB7" s="147">
        <f t="shared" ref="BB7" si="20">+BA7+1</f>
        <v>49</v>
      </c>
      <c r="BC7" s="147">
        <f t="shared" ref="BC7" si="21">+BB7+1</f>
        <v>50</v>
      </c>
      <c r="BD7" s="147">
        <f t="shared" ref="BD7" si="22">+BC7+1</f>
        <v>51</v>
      </c>
      <c r="BE7" s="147">
        <f t="shared" ref="BE7:BL7" si="23">+BD7+1</f>
        <v>52</v>
      </c>
      <c r="BF7" s="147">
        <f t="shared" si="23"/>
        <v>53</v>
      </c>
      <c r="BG7" s="147">
        <f t="shared" si="23"/>
        <v>54</v>
      </c>
      <c r="BH7" s="147">
        <v>1</v>
      </c>
      <c r="BI7" s="147">
        <f t="shared" si="23"/>
        <v>2</v>
      </c>
      <c r="BJ7" s="147">
        <f t="shared" si="23"/>
        <v>3</v>
      </c>
      <c r="BK7" s="147">
        <f t="shared" si="23"/>
        <v>4</v>
      </c>
      <c r="BL7" s="147">
        <f t="shared" si="23"/>
        <v>5</v>
      </c>
    </row>
    <row r="8" spans="1:64" s="144" customFormat="1" ht="15.75" customHeight="1" x14ac:dyDescent="0.2">
      <c r="A8" s="10" t="s">
        <v>11</v>
      </c>
      <c r="B8" s="118" t="s">
        <v>19</v>
      </c>
      <c r="C8" s="118" t="s">
        <v>20</v>
      </c>
      <c r="D8" s="143" t="s">
        <v>21</v>
      </c>
      <c r="E8" s="143" t="s">
        <v>22</v>
      </c>
      <c r="F8" s="143" t="s">
        <v>12</v>
      </c>
      <c r="G8" s="118" t="s">
        <v>17</v>
      </c>
      <c r="H8" s="143" t="s">
        <v>14</v>
      </c>
      <c r="I8" s="143" t="s">
        <v>188</v>
      </c>
      <c r="J8" s="118" t="s">
        <v>16</v>
      </c>
      <c r="K8" s="118" t="s">
        <v>13</v>
      </c>
      <c r="L8" s="118" t="s">
        <v>18</v>
      </c>
      <c r="M8" s="118" t="s">
        <v>481</v>
      </c>
      <c r="N8" s="118" t="s">
        <v>488</v>
      </c>
      <c r="O8" s="118" t="s">
        <v>20</v>
      </c>
      <c r="P8" s="118" t="s">
        <v>21</v>
      </c>
      <c r="Q8" s="118" t="s">
        <v>485</v>
      </c>
      <c r="R8" s="188" t="s">
        <v>518</v>
      </c>
      <c r="S8" s="118" t="s">
        <v>17</v>
      </c>
      <c r="T8" s="118" t="s">
        <v>12</v>
      </c>
      <c r="U8" s="200" t="s">
        <v>430</v>
      </c>
      <c r="V8" s="118" t="s">
        <v>16</v>
      </c>
      <c r="W8" s="118" t="s">
        <v>13</v>
      </c>
      <c r="X8" s="143" t="s">
        <v>188</v>
      </c>
      <c r="Y8" s="118" t="s">
        <v>19</v>
      </c>
      <c r="Z8" s="118" t="s">
        <v>20</v>
      </c>
      <c r="AA8" s="143" t="s">
        <v>22</v>
      </c>
      <c r="AB8" s="143" t="s">
        <v>14</v>
      </c>
      <c r="AC8" s="200" t="s">
        <v>430</v>
      </c>
      <c r="AD8" s="143" t="s">
        <v>17</v>
      </c>
      <c r="AE8" s="143" t="s">
        <v>12</v>
      </c>
      <c r="AF8" s="200" t="s">
        <v>430</v>
      </c>
      <c r="AG8" s="118" t="s">
        <v>16</v>
      </c>
      <c r="AH8" s="118" t="s">
        <v>13</v>
      </c>
      <c r="AI8" s="200" t="s">
        <v>430</v>
      </c>
      <c r="AJ8" s="118" t="s">
        <v>19</v>
      </c>
      <c r="AK8" s="118" t="s">
        <v>561</v>
      </c>
      <c r="AL8" s="200" t="s">
        <v>430</v>
      </c>
      <c r="AM8" s="143" t="s">
        <v>14</v>
      </c>
      <c r="AN8" s="143" t="s">
        <v>21</v>
      </c>
      <c r="AO8" s="143" t="s">
        <v>17</v>
      </c>
      <c r="AP8" s="143" t="s">
        <v>12</v>
      </c>
      <c r="AQ8" s="143" t="s">
        <v>188</v>
      </c>
      <c r="AR8" s="118" t="s">
        <v>16</v>
      </c>
      <c r="AS8" s="118" t="s">
        <v>13</v>
      </c>
      <c r="AT8" s="118" t="s">
        <v>584</v>
      </c>
      <c r="AU8" s="118" t="s">
        <v>19</v>
      </c>
      <c r="AV8" s="118" t="s">
        <v>20</v>
      </c>
      <c r="AW8" s="143" t="s">
        <v>22</v>
      </c>
      <c r="AX8" s="143" t="s">
        <v>616</v>
      </c>
      <c r="AY8" s="143" t="s">
        <v>14</v>
      </c>
      <c r="AZ8" s="143" t="s">
        <v>21</v>
      </c>
      <c r="BA8" s="143" t="s">
        <v>17</v>
      </c>
      <c r="BB8" s="143" t="s">
        <v>12</v>
      </c>
      <c r="BC8" s="143" t="s">
        <v>188</v>
      </c>
      <c r="BD8" s="118" t="s">
        <v>16</v>
      </c>
      <c r="BE8" s="118" t="s">
        <v>13</v>
      </c>
      <c r="BF8" s="118" t="s">
        <v>631</v>
      </c>
      <c r="BG8" s="118" t="s">
        <v>19</v>
      </c>
      <c r="BH8" s="118" t="s">
        <v>20</v>
      </c>
      <c r="BI8" s="118" t="s">
        <v>22</v>
      </c>
      <c r="BJ8" s="118" t="s">
        <v>14</v>
      </c>
      <c r="BK8" s="118" t="s">
        <v>21</v>
      </c>
      <c r="BL8" s="118" t="s">
        <v>17</v>
      </c>
    </row>
    <row r="9" spans="1:64" ht="12.75" customHeight="1" x14ac:dyDescent="0.2">
      <c r="A9" s="10"/>
      <c r="B9" s="118" t="s">
        <v>25</v>
      </c>
      <c r="C9" s="118" t="s">
        <v>25</v>
      </c>
      <c r="D9" s="117" t="s">
        <v>25</v>
      </c>
      <c r="E9" s="117" t="s">
        <v>25</v>
      </c>
      <c r="F9" s="117" t="s">
        <v>24</v>
      </c>
      <c r="G9" s="118" t="s">
        <v>25</v>
      </c>
      <c r="H9" s="117" t="s">
        <v>25</v>
      </c>
      <c r="I9" s="117" t="s">
        <v>24</v>
      </c>
      <c r="J9" s="118" t="s">
        <v>26</v>
      </c>
      <c r="K9" s="118" t="s">
        <v>25</v>
      </c>
      <c r="L9" s="118" t="s">
        <v>24</v>
      </c>
      <c r="M9" s="118" t="s">
        <v>25</v>
      </c>
      <c r="N9" s="118" t="s">
        <v>25</v>
      </c>
      <c r="O9" s="118" t="s">
        <v>25</v>
      </c>
      <c r="P9" s="118" t="s">
        <v>25</v>
      </c>
      <c r="Q9" s="118" t="s">
        <v>25</v>
      </c>
      <c r="R9" s="188" t="s">
        <v>25</v>
      </c>
      <c r="S9" s="118" t="s">
        <v>25</v>
      </c>
      <c r="T9" s="118" t="s">
        <v>24</v>
      </c>
      <c r="U9" s="200" t="s">
        <v>431</v>
      </c>
      <c r="V9" s="118" t="s">
        <v>26</v>
      </c>
      <c r="W9" s="118" t="s">
        <v>25</v>
      </c>
      <c r="X9" s="117" t="s">
        <v>24</v>
      </c>
      <c r="Y9" s="118" t="s">
        <v>25</v>
      </c>
      <c r="Z9" s="118" t="s">
        <v>25</v>
      </c>
      <c r="AA9" s="117" t="s">
        <v>25</v>
      </c>
      <c r="AB9" s="117" t="s">
        <v>25</v>
      </c>
      <c r="AC9" s="200" t="s">
        <v>431</v>
      </c>
      <c r="AD9" s="117" t="s">
        <v>25</v>
      </c>
      <c r="AE9" s="117" t="s">
        <v>25</v>
      </c>
      <c r="AF9" s="200" t="s">
        <v>431</v>
      </c>
      <c r="AG9" s="118" t="s">
        <v>26</v>
      </c>
      <c r="AH9" s="118" t="s">
        <v>25</v>
      </c>
      <c r="AI9" s="200" t="s">
        <v>431</v>
      </c>
      <c r="AJ9" s="118" t="s">
        <v>25</v>
      </c>
      <c r="AK9" s="118" t="s">
        <v>25</v>
      </c>
      <c r="AL9" s="200" t="s">
        <v>431</v>
      </c>
      <c r="AM9" s="117" t="s">
        <v>25</v>
      </c>
      <c r="AN9" s="117" t="s">
        <v>25</v>
      </c>
      <c r="AO9" s="117" t="s">
        <v>25</v>
      </c>
      <c r="AP9" s="117" t="s">
        <v>24</v>
      </c>
      <c r="AQ9" s="117" t="s">
        <v>24</v>
      </c>
      <c r="AR9" s="118" t="s">
        <v>26</v>
      </c>
      <c r="AS9" s="118" t="s">
        <v>25</v>
      </c>
      <c r="AT9" s="118" t="s">
        <v>24</v>
      </c>
      <c r="AU9" s="118" t="s">
        <v>25</v>
      </c>
      <c r="AV9" s="118" t="s">
        <v>25</v>
      </c>
      <c r="AW9" s="117" t="s">
        <v>25</v>
      </c>
      <c r="AX9" s="117"/>
      <c r="AY9" s="117" t="s">
        <v>25</v>
      </c>
      <c r="AZ9" s="117" t="s">
        <v>25</v>
      </c>
      <c r="BA9" s="117" t="s">
        <v>25</v>
      </c>
      <c r="BB9" s="117" t="s">
        <v>24</v>
      </c>
      <c r="BC9" s="117" t="s">
        <v>24</v>
      </c>
      <c r="BD9" s="118" t="s">
        <v>26</v>
      </c>
      <c r="BE9" s="118" t="s">
        <v>25</v>
      </c>
      <c r="BF9" s="118" t="s">
        <v>24</v>
      </c>
      <c r="BG9" s="118" t="s">
        <v>25</v>
      </c>
      <c r="BH9" s="118" t="s">
        <v>25</v>
      </c>
      <c r="BI9" s="118" t="s">
        <v>25</v>
      </c>
      <c r="BJ9" s="118" t="s">
        <v>25</v>
      </c>
      <c r="BK9" s="118" t="s">
        <v>25</v>
      </c>
      <c r="BL9" s="118" t="s">
        <v>25</v>
      </c>
    </row>
    <row r="10" spans="1:64" s="158" customFormat="1" ht="15.75" customHeight="1" x14ac:dyDescent="0.2">
      <c r="A10" s="156" t="s">
        <v>27</v>
      </c>
      <c r="B10" s="167">
        <v>943</v>
      </c>
      <c r="C10" s="167">
        <v>944</v>
      </c>
      <c r="D10" s="167">
        <v>945</v>
      </c>
      <c r="E10" s="157">
        <v>946</v>
      </c>
      <c r="F10" s="157">
        <v>947</v>
      </c>
      <c r="G10" s="149">
        <v>948</v>
      </c>
      <c r="H10" s="148">
        <v>949</v>
      </c>
      <c r="I10" s="157">
        <v>950</v>
      </c>
      <c r="J10" s="149">
        <v>8</v>
      </c>
      <c r="K10" s="149">
        <v>952</v>
      </c>
      <c r="L10" s="149">
        <v>2001</v>
      </c>
      <c r="M10" s="149" t="s">
        <v>482</v>
      </c>
      <c r="N10" s="149" t="s">
        <v>482</v>
      </c>
      <c r="O10" s="149">
        <v>2003</v>
      </c>
      <c r="P10" s="149">
        <v>2004</v>
      </c>
      <c r="Q10" s="149">
        <v>2005</v>
      </c>
      <c r="R10" s="149">
        <v>2005</v>
      </c>
      <c r="S10" s="149">
        <v>2007</v>
      </c>
      <c r="T10" s="157">
        <v>2008</v>
      </c>
      <c r="U10" s="191"/>
      <c r="V10" s="149">
        <v>9</v>
      </c>
      <c r="W10" s="149">
        <v>2011</v>
      </c>
      <c r="X10" s="149">
        <v>2012</v>
      </c>
      <c r="Y10" s="149">
        <v>2013</v>
      </c>
      <c r="Z10" s="149">
        <v>2014</v>
      </c>
      <c r="AA10" s="149">
        <v>2015</v>
      </c>
      <c r="AB10" s="149">
        <v>2016</v>
      </c>
      <c r="AC10" s="210"/>
      <c r="AD10" s="149">
        <v>2018</v>
      </c>
      <c r="AE10" s="149">
        <v>2019</v>
      </c>
      <c r="AF10" s="210"/>
      <c r="AG10" s="149">
        <v>10</v>
      </c>
      <c r="AH10" s="149">
        <v>2022</v>
      </c>
      <c r="AI10" s="131"/>
      <c r="AJ10" s="149">
        <v>2024</v>
      </c>
      <c r="AK10" s="149">
        <v>2025</v>
      </c>
      <c r="AL10" s="131"/>
      <c r="AM10" s="149">
        <v>2027</v>
      </c>
      <c r="AN10" s="149">
        <v>2028</v>
      </c>
      <c r="AO10" s="149">
        <v>2029</v>
      </c>
      <c r="AP10" s="149">
        <v>2030</v>
      </c>
      <c r="AQ10" s="149">
        <v>2031</v>
      </c>
      <c r="AR10" s="149">
        <v>11</v>
      </c>
      <c r="AS10" s="149">
        <v>2033</v>
      </c>
      <c r="AT10" s="149">
        <v>2034</v>
      </c>
      <c r="AU10" s="149">
        <v>2035</v>
      </c>
      <c r="AV10" s="149">
        <v>2036</v>
      </c>
      <c r="AW10" s="149">
        <v>2037</v>
      </c>
      <c r="AX10" s="149"/>
      <c r="AY10" s="149">
        <v>2038</v>
      </c>
      <c r="AZ10" s="149">
        <v>2039</v>
      </c>
      <c r="BA10" s="149">
        <v>2040</v>
      </c>
      <c r="BB10" s="149">
        <v>2041</v>
      </c>
      <c r="BC10" s="149">
        <v>2042</v>
      </c>
      <c r="BD10" s="149">
        <v>12</v>
      </c>
      <c r="BE10" s="149">
        <v>2044</v>
      </c>
      <c r="BF10" s="149">
        <v>2045</v>
      </c>
      <c r="BG10" s="149">
        <v>2046</v>
      </c>
      <c r="BH10" s="149">
        <v>2047</v>
      </c>
      <c r="BI10" s="149">
        <v>2048</v>
      </c>
      <c r="BJ10" s="149">
        <v>2050</v>
      </c>
      <c r="BK10" s="149">
        <v>2051</v>
      </c>
      <c r="BL10" s="149">
        <v>2052</v>
      </c>
    </row>
    <row r="11" spans="1:64" ht="15.75" customHeight="1" x14ac:dyDescent="0.2">
      <c r="A11" s="23"/>
      <c r="B11" s="120" t="s">
        <v>433</v>
      </c>
      <c r="C11" s="120" t="s">
        <v>434</v>
      </c>
      <c r="D11" s="120" t="s">
        <v>435</v>
      </c>
      <c r="E11" s="107" t="s">
        <v>436</v>
      </c>
      <c r="F11" s="107" t="s">
        <v>437</v>
      </c>
      <c r="G11" s="122" t="s">
        <v>465</v>
      </c>
      <c r="H11" s="120" t="s">
        <v>466</v>
      </c>
      <c r="I11" s="107" t="s">
        <v>467</v>
      </c>
      <c r="J11" s="122" t="s">
        <v>468</v>
      </c>
      <c r="K11" s="122" t="s">
        <v>478</v>
      </c>
      <c r="L11" s="122" t="s">
        <v>479</v>
      </c>
      <c r="M11" s="122" t="s">
        <v>480</v>
      </c>
      <c r="N11" s="122" t="s">
        <v>489</v>
      </c>
      <c r="O11" s="122" t="s">
        <v>483</v>
      </c>
      <c r="P11" s="122" t="s">
        <v>484</v>
      </c>
      <c r="Q11" s="122" t="s">
        <v>486</v>
      </c>
      <c r="R11" s="122" t="s">
        <v>519</v>
      </c>
      <c r="S11" s="122" t="s">
        <v>487</v>
      </c>
      <c r="T11" s="107" t="s">
        <v>520</v>
      </c>
      <c r="U11" s="192"/>
      <c r="V11" s="122" t="s">
        <v>504</v>
      </c>
      <c r="W11" s="122" t="s">
        <v>505</v>
      </c>
      <c r="X11" s="122" t="s">
        <v>522</v>
      </c>
      <c r="Y11" s="122" t="s">
        <v>523</v>
      </c>
      <c r="Z11" s="122" t="s">
        <v>524</v>
      </c>
      <c r="AA11" s="122" t="s">
        <v>543</v>
      </c>
      <c r="AB11" s="122" t="s">
        <v>544</v>
      </c>
      <c r="AC11" s="211"/>
      <c r="AD11" s="122" t="s">
        <v>534</v>
      </c>
      <c r="AE11" s="122" t="s">
        <v>535</v>
      </c>
      <c r="AF11" s="211"/>
      <c r="AG11" s="122" t="s">
        <v>549</v>
      </c>
      <c r="AH11" s="122" t="s">
        <v>550</v>
      </c>
      <c r="AI11" s="131"/>
      <c r="AJ11" s="122" t="s">
        <v>551</v>
      </c>
      <c r="AK11" s="122" t="s">
        <v>562</v>
      </c>
      <c r="AL11" s="131"/>
      <c r="AM11" s="122" t="s">
        <v>552</v>
      </c>
      <c r="AN11" s="122" t="s">
        <v>574</v>
      </c>
      <c r="AO11" s="122" t="s">
        <v>564</v>
      </c>
      <c r="AP11" s="122" t="s">
        <v>565</v>
      </c>
      <c r="AQ11" s="122" t="s">
        <v>575</v>
      </c>
      <c r="AR11" s="122" t="s">
        <v>583</v>
      </c>
      <c r="AS11" s="122" t="s">
        <v>592</v>
      </c>
      <c r="AT11" s="122" t="s">
        <v>591</v>
      </c>
      <c r="AU11" s="122" t="s">
        <v>593</v>
      </c>
      <c r="AV11" s="122" t="s">
        <v>595</v>
      </c>
      <c r="AW11" s="122" t="s">
        <v>596</v>
      </c>
      <c r="AX11" s="249"/>
      <c r="AY11" s="122" t="s">
        <v>603</v>
      </c>
      <c r="AZ11" s="122" t="s">
        <v>604</v>
      </c>
      <c r="BA11" s="122" t="s">
        <v>605</v>
      </c>
      <c r="BB11" s="122" t="s">
        <v>606</v>
      </c>
      <c r="BC11" s="122" t="s">
        <v>617</v>
      </c>
      <c r="BD11" s="122" t="s">
        <v>618</v>
      </c>
      <c r="BE11" s="122" t="s">
        <v>619</v>
      </c>
      <c r="BF11" s="122" t="s">
        <v>632</v>
      </c>
      <c r="BG11" s="122" t="s">
        <v>633</v>
      </c>
      <c r="BH11" s="122" t="s">
        <v>634</v>
      </c>
      <c r="BI11" s="122" t="s">
        <v>635</v>
      </c>
      <c r="BJ11" s="122" t="s">
        <v>636</v>
      </c>
      <c r="BK11" s="122" t="s">
        <v>637</v>
      </c>
      <c r="BL11" s="122" t="s">
        <v>638</v>
      </c>
    </row>
    <row r="12" spans="1:64" ht="15.75" customHeight="1" x14ac:dyDescent="0.2">
      <c r="A12" s="31" t="s">
        <v>100</v>
      </c>
      <c r="B12" s="124">
        <v>43800</v>
      </c>
      <c r="C12" s="124">
        <v>43807</v>
      </c>
      <c r="D12" s="124">
        <v>43814</v>
      </c>
      <c r="E12" s="124">
        <v>43821</v>
      </c>
      <c r="F12" s="124">
        <v>43828</v>
      </c>
      <c r="G12" s="124">
        <v>43835</v>
      </c>
      <c r="H12" s="124">
        <v>43842</v>
      </c>
      <c r="I12" s="124">
        <v>43849</v>
      </c>
      <c r="J12" s="124">
        <v>43859</v>
      </c>
      <c r="K12" s="186">
        <v>43863</v>
      </c>
      <c r="L12" s="124">
        <v>43871</v>
      </c>
      <c r="M12" s="124">
        <v>43877</v>
      </c>
      <c r="N12" s="127"/>
      <c r="O12" s="164" t="s">
        <v>118</v>
      </c>
      <c r="P12" s="124">
        <v>43892</v>
      </c>
      <c r="Q12" s="124">
        <v>43897</v>
      </c>
      <c r="R12" s="127"/>
      <c r="S12" s="124">
        <v>43912</v>
      </c>
      <c r="T12" s="189">
        <v>43919</v>
      </c>
      <c r="U12" s="131"/>
      <c r="V12" s="202">
        <v>43932</v>
      </c>
      <c r="W12" s="124">
        <v>43939</v>
      </c>
      <c r="X12" s="124">
        <v>43946</v>
      </c>
      <c r="Y12" s="124">
        <v>43953</v>
      </c>
      <c r="Z12" s="124">
        <v>43960</v>
      </c>
      <c r="AA12" s="124">
        <v>43967</v>
      </c>
      <c r="AB12" s="124">
        <v>43974</v>
      </c>
      <c r="AC12" s="131"/>
      <c r="AD12" s="124">
        <v>43988</v>
      </c>
      <c r="AE12" s="124">
        <v>43995</v>
      </c>
      <c r="AF12" s="131"/>
      <c r="AG12" s="124">
        <v>44010</v>
      </c>
      <c r="AH12" s="124">
        <v>44017</v>
      </c>
      <c r="AI12" s="131"/>
      <c r="AJ12" s="124">
        <v>44031</v>
      </c>
      <c r="AK12" s="124">
        <v>44038</v>
      </c>
      <c r="AL12" s="131"/>
      <c r="AM12" s="124">
        <v>44052</v>
      </c>
      <c r="AN12" s="124">
        <v>44059</v>
      </c>
      <c r="AO12" s="124">
        <v>44066</v>
      </c>
      <c r="AP12" s="124">
        <v>44073</v>
      </c>
      <c r="AQ12" s="124">
        <v>44080</v>
      </c>
      <c r="AR12" s="124">
        <v>44087</v>
      </c>
      <c r="AS12" s="159">
        <v>44101</v>
      </c>
      <c r="AT12" s="124">
        <v>44105</v>
      </c>
      <c r="AU12" s="159">
        <v>44115</v>
      </c>
      <c r="AV12" s="124">
        <v>44115</v>
      </c>
      <c r="AW12" s="124">
        <v>44122</v>
      </c>
      <c r="AX12" s="229"/>
      <c r="AY12" s="176">
        <v>44135</v>
      </c>
      <c r="AZ12" s="124">
        <f>+AY12+7</f>
        <v>44142</v>
      </c>
      <c r="BA12" s="124">
        <f t="shared" ref="BA12:BL12" si="24">+AZ12+7</f>
        <v>44149</v>
      </c>
      <c r="BB12" s="124">
        <f t="shared" si="24"/>
        <v>44156</v>
      </c>
      <c r="BC12" s="124">
        <f t="shared" si="24"/>
        <v>44163</v>
      </c>
      <c r="BD12" s="124">
        <v>44171</v>
      </c>
      <c r="BE12" s="124">
        <f t="shared" si="24"/>
        <v>44178</v>
      </c>
      <c r="BF12" s="124">
        <f t="shared" si="24"/>
        <v>44185</v>
      </c>
      <c r="BG12" s="124">
        <f t="shared" si="24"/>
        <v>44192</v>
      </c>
      <c r="BH12" s="124">
        <f t="shared" si="24"/>
        <v>44199</v>
      </c>
      <c r="BI12" s="124">
        <f t="shared" si="24"/>
        <v>44206</v>
      </c>
      <c r="BJ12" s="124">
        <f t="shared" si="24"/>
        <v>44213</v>
      </c>
      <c r="BK12" s="124">
        <f t="shared" si="24"/>
        <v>44220</v>
      </c>
      <c r="BL12" s="124">
        <f t="shared" si="24"/>
        <v>44227</v>
      </c>
    </row>
    <row r="13" spans="1:64" ht="15.75" customHeight="1" x14ac:dyDescent="0.2">
      <c r="A13" s="40" t="s">
        <v>110</v>
      </c>
      <c r="B13" s="124">
        <v>43802</v>
      </c>
      <c r="C13" s="124">
        <v>43809</v>
      </c>
      <c r="D13" s="124">
        <v>43816</v>
      </c>
      <c r="E13" s="124">
        <v>43823</v>
      </c>
      <c r="F13" s="124">
        <v>43830</v>
      </c>
      <c r="G13" s="124">
        <v>43837</v>
      </c>
      <c r="H13" s="124">
        <v>43844</v>
      </c>
      <c r="I13" s="127" t="s">
        <v>503</v>
      </c>
      <c r="J13" s="127"/>
      <c r="K13" s="124">
        <v>43865</v>
      </c>
      <c r="L13" s="164" t="s">
        <v>118</v>
      </c>
      <c r="M13" s="164" t="s">
        <v>118</v>
      </c>
      <c r="N13" s="124">
        <v>43879</v>
      </c>
      <c r="O13" s="124">
        <v>43888</v>
      </c>
      <c r="P13" s="124">
        <v>43895</v>
      </c>
      <c r="Q13" s="124">
        <v>43900</v>
      </c>
      <c r="R13" s="124">
        <v>43906</v>
      </c>
      <c r="S13" s="164" t="s">
        <v>118</v>
      </c>
      <c r="T13" s="189">
        <v>43921</v>
      </c>
      <c r="U13" s="131"/>
      <c r="V13" s="124">
        <v>43936</v>
      </c>
      <c r="W13" s="124">
        <v>43942</v>
      </c>
      <c r="X13" s="124">
        <v>43949</v>
      </c>
      <c r="Y13" s="124">
        <v>43956</v>
      </c>
      <c r="Z13" s="124">
        <v>43963</v>
      </c>
      <c r="AA13" s="124">
        <v>43970</v>
      </c>
      <c r="AB13" s="124">
        <f>+AB12+3</f>
        <v>43977</v>
      </c>
      <c r="AC13" s="131"/>
      <c r="AD13" s="209" t="s">
        <v>563</v>
      </c>
      <c r="AE13" s="209" t="s">
        <v>563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24">
        <f t="shared" ref="AP13" si="25">+AP12+2</f>
        <v>44075</v>
      </c>
      <c r="AQ13" s="209" t="s">
        <v>563</v>
      </c>
      <c r="AR13" s="209" t="s">
        <v>563</v>
      </c>
      <c r="AS13" s="209" t="s">
        <v>563</v>
      </c>
      <c r="AT13" s="209" t="s">
        <v>563</v>
      </c>
      <c r="AU13" s="131"/>
      <c r="AV13" s="131"/>
      <c r="AW13" s="131"/>
      <c r="AX13" s="229"/>
      <c r="AY13" s="176">
        <f t="shared" ref="AY13:BA13" si="26">+AY12+2</f>
        <v>44137</v>
      </c>
      <c r="AZ13" s="124">
        <f t="shared" si="26"/>
        <v>44144</v>
      </c>
      <c r="BA13" s="124">
        <f t="shared" si="26"/>
        <v>44151</v>
      </c>
      <c r="BB13" s="124">
        <f t="shared" ref="BB13:BC13" si="27">+BB12+2</f>
        <v>44158</v>
      </c>
      <c r="BC13" s="124">
        <f t="shared" si="27"/>
        <v>44165</v>
      </c>
      <c r="BD13" s="209" t="s">
        <v>563</v>
      </c>
      <c r="BE13" s="124">
        <f t="shared" ref="BE13" si="28">+BE12+2</f>
        <v>44180</v>
      </c>
      <c r="BF13" s="124">
        <f t="shared" ref="BF13:BJ13" si="29">+BF12+2</f>
        <v>44187</v>
      </c>
      <c r="BG13" s="124">
        <f t="shared" si="29"/>
        <v>44194</v>
      </c>
      <c r="BH13" s="124">
        <f t="shared" si="29"/>
        <v>44201</v>
      </c>
      <c r="BI13" s="209" t="s">
        <v>563</v>
      </c>
      <c r="BJ13" s="124">
        <f t="shared" si="29"/>
        <v>44215</v>
      </c>
      <c r="BK13" s="124">
        <f t="shared" ref="BK13:BL13" si="30">+BK12+2</f>
        <v>44222</v>
      </c>
      <c r="BL13" s="124">
        <f t="shared" si="30"/>
        <v>44229</v>
      </c>
    </row>
    <row r="14" spans="1:64" ht="15.75" customHeight="1" x14ac:dyDescent="0.2">
      <c r="A14" s="203" t="s">
        <v>114</v>
      </c>
      <c r="B14" s="124"/>
      <c r="C14" s="124"/>
      <c r="D14" s="124"/>
      <c r="E14" s="124"/>
      <c r="F14" s="124"/>
      <c r="G14" s="124"/>
      <c r="H14" s="124"/>
      <c r="I14" s="127"/>
      <c r="J14" s="127"/>
      <c r="K14" s="124"/>
      <c r="L14" s="164"/>
      <c r="M14" s="164"/>
      <c r="N14" s="124"/>
      <c r="O14" s="124"/>
      <c r="P14" s="124"/>
      <c r="Q14" s="124"/>
      <c r="R14" s="124"/>
      <c r="S14" s="164"/>
      <c r="T14" s="189"/>
      <c r="U14" s="131"/>
      <c r="V14" s="124"/>
      <c r="W14" s="124"/>
      <c r="X14" s="131"/>
      <c r="Y14" s="131"/>
      <c r="Z14" s="131"/>
      <c r="AA14" s="131"/>
      <c r="AB14" s="131"/>
      <c r="AC14" s="131"/>
      <c r="AD14" s="124">
        <v>43991</v>
      </c>
      <c r="AE14" s="124">
        <v>43998</v>
      </c>
      <c r="AF14" s="131"/>
      <c r="AG14" s="124">
        <v>44012</v>
      </c>
      <c r="AH14" s="124">
        <f>+AH12+2</f>
        <v>44019</v>
      </c>
      <c r="AI14" s="131"/>
      <c r="AJ14" s="124">
        <f>+AJ12+2</f>
        <v>44033</v>
      </c>
      <c r="AK14" s="124">
        <f>+AK12+2</f>
        <v>44040</v>
      </c>
      <c r="AL14" s="131"/>
      <c r="AM14" s="124">
        <f>+AM12+2</f>
        <v>44054</v>
      </c>
      <c r="AN14" s="124">
        <f>+AN12+2</f>
        <v>44061</v>
      </c>
      <c r="AO14" s="124">
        <f>+AO12+2</f>
        <v>44068</v>
      </c>
      <c r="AP14" s="131"/>
      <c r="AQ14" s="124">
        <v>44083</v>
      </c>
      <c r="AR14" s="124">
        <v>44089</v>
      </c>
      <c r="AS14" s="214">
        <v>44099</v>
      </c>
      <c r="AT14" s="131"/>
      <c r="AU14" s="159">
        <v>44113</v>
      </c>
      <c r="AV14" s="124">
        <v>44118</v>
      </c>
      <c r="AW14" s="124">
        <f>+AW12+2</f>
        <v>44124</v>
      </c>
      <c r="AX14" s="229"/>
      <c r="AY14" s="229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</row>
    <row r="15" spans="1:64" ht="15.75" customHeight="1" x14ac:dyDescent="0.2">
      <c r="A15" s="51" t="s">
        <v>117</v>
      </c>
      <c r="B15" s="124">
        <v>43807</v>
      </c>
      <c r="C15" s="124">
        <v>43814</v>
      </c>
      <c r="D15" s="176">
        <v>43820</v>
      </c>
      <c r="E15" s="176">
        <v>43826</v>
      </c>
      <c r="F15" s="124">
        <v>43835</v>
      </c>
      <c r="G15" s="124">
        <v>43842</v>
      </c>
      <c r="H15" s="124">
        <v>43849</v>
      </c>
      <c r="I15" s="124">
        <v>43856</v>
      </c>
      <c r="J15" s="124">
        <v>43863</v>
      </c>
      <c r="K15" s="124">
        <v>43870</v>
      </c>
      <c r="L15" s="124">
        <v>43877</v>
      </c>
      <c r="M15" s="124">
        <v>43884</v>
      </c>
      <c r="N15" s="127"/>
      <c r="O15" s="124">
        <v>43891</v>
      </c>
      <c r="P15" s="124">
        <v>43900</v>
      </c>
      <c r="Q15" s="124">
        <v>43905</v>
      </c>
      <c r="R15" s="124">
        <v>43910</v>
      </c>
      <c r="S15" s="124">
        <v>43919</v>
      </c>
      <c r="T15" s="189">
        <v>43926</v>
      </c>
      <c r="U15" s="131"/>
      <c r="V15" s="124">
        <v>43940</v>
      </c>
      <c r="W15" s="124">
        <v>43947</v>
      </c>
      <c r="X15" s="124">
        <v>43954</v>
      </c>
      <c r="Y15" s="124">
        <v>43961</v>
      </c>
      <c r="Z15" s="124">
        <v>43968</v>
      </c>
      <c r="AA15" s="124">
        <v>43975</v>
      </c>
      <c r="AB15" s="124">
        <f>+AB13+5</f>
        <v>43982</v>
      </c>
      <c r="AC15" s="131"/>
      <c r="AD15" s="124">
        <v>43996</v>
      </c>
      <c r="AE15" s="124">
        <v>44003</v>
      </c>
      <c r="AF15" s="131"/>
      <c r="AG15" s="124">
        <v>44017</v>
      </c>
      <c r="AH15" s="124">
        <f>+AH14+5</f>
        <v>44024</v>
      </c>
      <c r="AI15" s="131"/>
      <c r="AJ15" s="124">
        <f>+AJ14+5</f>
        <v>44038</v>
      </c>
      <c r="AK15" s="124">
        <f>+AK14+5</f>
        <v>44045</v>
      </c>
      <c r="AL15" s="131"/>
      <c r="AM15" s="124">
        <f>+AM14+5</f>
        <v>44059</v>
      </c>
      <c r="AN15" s="176">
        <v>44069</v>
      </c>
      <c r="AO15" s="124">
        <f>+AO14+5</f>
        <v>44073</v>
      </c>
      <c r="AP15" s="124">
        <f>+AP13+5</f>
        <v>44080</v>
      </c>
      <c r="AQ15" s="124">
        <v>44087</v>
      </c>
      <c r="AR15" s="124">
        <v>44094</v>
      </c>
      <c r="AS15" s="176">
        <v>44107</v>
      </c>
      <c r="AT15" s="124">
        <v>44108</v>
      </c>
      <c r="AU15" s="159">
        <v>44120</v>
      </c>
      <c r="AV15" s="124">
        <v>44122</v>
      </c>
      <c r="AW15" s="124">
        <v>44129</v>
      </c>
      <c r="AX15" s="229"/>
      <c r="AY15" s="176">
        <f t="shared" ref="AY15:BA15" si="31">+AY13+5</f>
        <v>44142</v>
      </c>
      <c r="AZ15" s="124">
        <f t="shared" si="31"/>
        <v>44149</v>
      </c>
      <c r="BA15" s="124">
        <f t="shared" si="31"/>
        <v>44156</v>
      </c>
      <c r="BB15" s="124">
        <f t="shared" ref="BB15:BC15" si="32">+BB13+5</f>
        <v>44163</v>
      </c>
      <c r="BC15" s="124">
        <f t="shared" si="32"/>
        <v>44170</v>
      </c>
      <c r="BD15" s="124">
        <v>44178</v>
      </c>
      <c r="BE15" s="124">
        <f t="shared" ref="BE15" si="33">+BE13+5</f>
        <v>44185</v>
      </c>
      <c r="BF15" s="124">
        <f t="shared" ref="BF15:BJ15" si="34">+BF13+5</f>
        <v>44192</v>
      </c>
      <c r="BG15" s="124">
        <f t="shared" si="34"/>
        <v>44199</v>
      </c>
      <c r="BH15" s="124">
        <f t="shared" si="34"/>
        <v>44206</v>
      </c>
      <c r="BI15" s="124">
        <v>44213</v>
      </c>
      <c r="BJ15" s="124">
        <f t="shared" si="34"/>
        <v>44220</v>
      </c>
      <c r="BK15" s="124">
        <f t="shared" ref="BK15:BL15" si="35">+BK13+5</f>
        <v>44227</v>
      </c>
      <c r="BL15" s="124">
        <f t="shared" si="35"/>
        <v>44234</v>
      </c>
    </row>
    <row r="16" spans="1:64" ht="4.5" hidden="1" customHeight="1" x14ac:dyDescent="0.2">
      <c r="A16" s="101" t="s">
        <v>293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24">
        <v>43914</v>
      </c>
      <c r="S16" s="131"/>
      <c r="T16" s="190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229"/>
      <c r="AO16" s="131"/>
      <c r="AP16" s="131"/>
      <c r="AQ16" s="131"/>
      <c r="AR16" s="131"/>
      <c r="AS16" s="229"/>
      <c r="AT16" s="131"/>
      <c r="AU16" s="131"/>
      <c r="AV16" s="131"/>
      <c r="AW16" s="131"/>
      <c r="AX16" s="229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</row>
    <row r="17" spans="1:64" ht="15.75" customHeight="1" x14ac:dyDescent="0.2">
      <c r="A17" s="51" t="s">
        <v>122</v>
      </c>
      <c r="B17" s="124">
        <f t="shared" ref="B17:J17" si="36">+B15+2</f>
        <v>43809</v>
      </c>
      <c r="C17" s="124">
        <f t="shared" si="36"/>
        <v>43816</v>
      </c>
      <c r="D17" s="176">
        <f t="shared" si="36"/>
        <v>43822</v>
      </c>
      <c r="E17" s="176">
        <v>43827</v>
      </c>
      <c r="F17" s="124">
        <f t="shared" si="36"/>
        <v>43837</v>
      </c>
      <c r="G17" s="124">
        <f t="shared" si="36"/>
        <v>43844</v>
      </c>
      <c r="H17" s="124">
        <f t="shared" si="36"/>
        <v>43851</v>
      </c>
      <c r="I17" s="124">
        <f t="shared" si="36"/>
        <v>43858</v>
      </c>
      <c r="J17" s="124">
        <f t="shared" si="36"/>
        <v>43865</v>
      </c>
      <c r="K17" s="124">
        <f t="shared" ref="K17:L17" si="37">+K15+2</f>
        <v>43872</v>
      </c>
      <c r="L17" s="124">
        <f t="shared" si="37"/>
        <v>43879</v>
      </c>
      <c r="M17" s="124">
        <v>43887</v>
      </c>
      <c r="N17" s="124">
        <v>43886</v>
      </c>
      <c r="O17" s="124">
        <v>43893</v>
      </c>
      <c r="P17" s="124">
        <v>43902</v>
      </c>
      <c r="Q17" s="124">
        <f t="shared" ref="Q17:T17" si="38">+Q15+2</f>
        <v>43907</v>
      </c>
      <c r="R17" s="124">
        <v>43914</v>
      </c>
      <c r="S17" s="124">
        <f t="shared" si="38"/>
        <v>43921</v>
      </c>
      <c r="T17" s="189">
        <f t="shared" si="38"/>
        <v>43928</v>
      </c>
      <c r="U17" s="131"/>
      <c r="V17" s="124">
        <f t="shared" ref="V17:AA17" si="39">+V15+2</f>
        <v>43942</v>
      </c>
      <c r="W17" s="124">
        <f t="shared" si="39"/>
        <v>43949</v>
      </c>
      <c r="X17" s="124">
        <f t="shared" si="39"/>
        <v>43956</v>
      </c>
      <c r="Y17" s="124">
        <f t="shared" si="39"/>
        <v>43963</v>
      </c>
      <c r="Z17" s="124">
        <f t="shared" si="39"/>
        <v>43970</v>
      </c>
      <c r="AA17" s="124">
        <f t="shared" si="39"/>
        <v>43977</v>
      </c>
      <c r="AB17" s="124">
        <f t="shared" ref="AB17" si="40">+AB15+2</f>
        <v>43984</v>
      </c>
      <c r="AC17" s="131"/>
      <c r="AD17" s="124">
        <f t="shared" ref="AD17:AE17" si="41">+AD15+2</f>
        <v>43998</v>
      </c>
      <c r="AE17" s="124">
        <f t="shared" si="41"/>
        <v>44005</v>
      </c>
      <c r="AF17" s="131"/>
      <c r="AG17" s="124">
        <f t="shared" ref="AG17" si="42">+AG15+2</f>
        <v>44019</v>
      </c>
      <c r="AH17" s="124">
        <f t="shared" ref="AH17:AM17" si="43">+AH15+2</f>
        <v>44026</v>
      </c>
      <c r="AI17" s="131"/>
      <c r="AJ17" s="124">
        <f t="shared" si="43"/>
        <v>44040</v>
      </c>
      <c r="AK17" s="124">
        <f t="shared" si="43"/>
        <v>44047</v>
      </c>
      <c r="AL17" s="131"/>
      <c r="AM17" s="124">
        <f t="shared" si="43"/>
        <v>44061</v>
      </c>
      <c r="AN17" s="176">
        <v>44070</v>
      </c>
      <c r="AO17" s="124">
        <f t="shared" ref="AO17:AP17" si="44">+AO15+2</f>
        <v>44075</v>
      </c>
      <c r="AP17" s="124">
        <f t="shared" si="44"/>
        <v>44082</v>
      </c>
      <c r="AQ17" s="124">
        <f t="shared" ref="AQ17:AR17" si="45">+AQ15+2</f>
        <v>44089</v>
      </c>
      <c r="AR17" s="124">
        <f t="shared" si="45"/>
        <v>44096</v>
      </c>
      <c r="AS17" s="214">
        <v>44103</v>
      </c>
      <c r="AT17" s="124">
        <f t="shared" ref="AT17:AW17" si="46">+AT15+2</f>
        <v>44110</v>
      </c>
      <c r="AU17" s="214">
        <v>44117</v>
      </c>
      <c r="AV17" s="124">
        <f t="shared" si="46"/>
        <v>44124</v>
      </c>
      <c r="AW17" s="124">
        <f t="shared" si="46"/>
        <v>44131</v>
      </c>
      <c r="AX17" s="229"/>
      <c r="AY17" s="124">
        <f t="shared" ref="AY17:BA17" si="47">+AY15+2</f>
        <v>44144</v>
      </c>
      <c r="AZ17" s="124">
        <f t="shared" si="47"/>
        <v>44151</v>
      </c>
      <c r="BA17" s="124">
        <f t="shared" si="47"/>
        <v>44158</v>
      </c>
      <c r="BB17" s="124">
        <f t="shared" ref="BB17:BC17" si="48">+BB15+2</f>
        <v>44165</v>
      </c>
      <c r="BC17" s="124">
        <f t="shared" si="48"/>
        <v>44172</v>
      </c>
      <c r="BD17" s="124">
        <v>44180</v>
      </c>
      <c r="BE17" s="124">
        <f t="shared" ref="BE17" si="49">+BE15+2</f>
        <v>44187</v>
      </c>
      <c r="BF17" s="124">
        <f t="shared" ref="BF17:BJ17" si="50">+BF15+2</f>
        <v>44194</v>
      </c>
      <c r="BG17" s="124">
        <f t="shared" si="50"/>
        <v>44201</v>
      </c>
      <c r="BH17" s="124">
        <f t="shared" si="50"/>
        <v>44208</v>
      </c>
      <c r="BI17" s="124">
        <f t="shared" si="50"/>
        <v>44215</v>
      </c>
      <c r="BJ17" s="124">
        <f t="shared" si="50"/>
        <v>44222</v>
      </c>
      <c r="BK17" s="124">
        <f t="shared" ref="BK17:BL17" si="51">+BK15+2</f>
        <v>44229</v>
      </c>
      <c r="BL17" s="124">
        <f t="shared" si="51"/>
        <v>44236</v>
      </c>
    </row>
    <row r="18" spans="1:64" ht="15.75" customHeight="1" x14ac:dyDescent="0.2">
      <c r="A18" s="51" t="s">
        <v>129</v>
      </c>
      <c r="B18" s="124">
        <f t="shared" ref="B18:J18" si="52">+B17+28</f>
        <v>43837</v>
      </c>
      <c r="C18" s="124">
        <f t="shared" si="52"/>
        <v>43844</v>
      </c>
      <c r="D18" s="124">
        <f t="shared" si="52"/>
        <v>43850</v>
      </c>
      <c r="E18" s="124">
        <v>43858</v>
      </c>
      <c r="F18" s="124">
        <f t="shared" si="52"/>
        <v>43865</v>
      </c>
      <c r="G18" s="124">
        <f t="shared" si="52"/>
        <v>43872</v>
      </c>
      <c r="H18" s="124">
        <f t="shared" si="52"/>
        <v>43879</v>
      </c>
      <c r="I18" s="124">
        <f t="shared" si="52"/>
        <v>43886</v>
      </c>
      <c r="J18" s="124">
        <f t="shared" si="52"/>
        <v>43893</v>
      </c>
      <c r="K18" s="124">
        <f t="shared" ref="K18:L18" si="53">+K17+28</f>
        <v>43900</v>
      </c>
      <c r="L18" s="124">
        <f t="shared" si="53"/>
        <v>43907</v>
      </c>
      <c r="M18" s="128" t="s">
        <v>118</v>
      </c>
      <c r="N18" s="124">
        <v>43914</v>
      </c>
      <c r="O18" s="124">
        <f t="shared" ref="O18:T18" si="54">+O17+28</f>
        <v>43921</v>
      </c>
      <c r="P18" s="124">
        <v>43928</v>
      </c>
      <c r="Q18" s="124">
        <v>43935</v>
      </c>
      <c r="R18" s="127"/>
      <c r="S18" s="124">
        <v>43949</v>
      </c>
      <c r="T18" s="189">
        <f t="shared" si="54"/>
        <v>43956</v>
      </c>
      <c r="U18" s="131"/>
      <c r="V18" s="124">
        <f t="shared" ref="V18:AA18" si="55">+V17+28</f>
        <v>43970</v>
      </c>
      <c r="W18" s="124">
        <f t="shared" si="55"/>
        <v>43977</v>
      </c>
      <c r="X18" s="124">
        <f t="shared" si="55"/>
        <v>43984</v>
      </c>
      <c r="Y18" s="124">
        <f t="shared" si="55"/>
        <v>43991</v>
      </c>
      <c r="Z18" s="124">
        <f t="shared" si="55"/>
        <v>43998</v>
      </c>
      <c r="AA18" s="124">
        <f t="shared" si="55"/>
        <v>44005</v>
      </c>
      <c r="AB18" s="124">
        <f t="shared" ref="AB18" si="56">+AB17+28</f>
        <v>44012</v>
      </c>
      <c r="AC18" s="131"/>
      <c r="AD18" s="124">
        <f t="shared" ref="AD18:AE18" si="57">+AD17+28</f>
        <v>44026</v>
      </c>
      <c r="AE18" s="124">
        <f t="shared" si="57"/>
        <v>44033</v>
      </c>
      <c r="AF18" s="131"/>
      <c r="AG18" s="124">
        <f t="shared" ref="AG18" si="58">+AG17+28</f>
        <v>44047</v>
      </c>
      <c r="AH18" s="124">
        <f t="shared" ref="AH18:AM18" si="59">+AH17+28</f>
        <v>44054</v>
      </c>
      <c r="AI18" s="131"/>
      <c r="AJ18" s="124">
        <f t="shared" si="59"/>
        <v>44068</v>
      </c>
      <c r="AK18" s="124">
        <f t="shared" si="59"/>
        <v>44075</v>
      </c>
      <c r="AL18" s="131"/>
      <c r="AM18" s="124">
        <f t="shared" si="59"/>
        <v>44089</v>
      </c>
      <c r="AN18" s="124">
        <f t="shared" ref="AN18:AP18" si="60">+AN17+28</f>
        <v>44098</v>
      </c>
      <c r="AO18" s="124">
        <f t="shared" si="60"/>
        <v>44103</v>
      </c>
      <c r="AP18" s="124">
        <f t="shared" si="60"/>
        <v>44110</v>
      </c>
      <c r="AQ18" s="124">
        <f t="shared" ref="AQ18" si="61">+AQ17+28</f>
        <v>44117</v>
      </c>
      <c r="AR18" s="176">
        <f>+AR19+2</f>
        <v>44128</v>
      </c>
      <c r="AS18" s="176">
        <v>44135</v>
      </c>
      <c r="AT18" s="176">
        <v>44142</v>
      </c>
      <c r="AU18" s="176">
        <v>44155</v>
      </c>
      <c r="AV18" s="176">
        <f t="shared" ref="AV18:AW18" si="62">+AV17+32</f>
        <v>44156</v>
      </c>
      <c r="AW18" s="176">
        <f t="shared" si="62"/>
        <v>44163</v>
      </c>
      <c r="AX18" s="229"/>
      <c r="AY18" s="176">
        <f>+AY17+32</f>
        <v>44176</v>
      </c>
      <c r="AZ18" s="176">
        <f t="shared" ref="AZ18:BA18" si="63">+AZ17+32</f>
        <v>44183</v>
      </c>
      <c r="BA18" s="176">
        <f t="shared" si="63"/>
        <v>44190</v>
      </c>
      <c r="BB18" s="176">
        <f t="shared" ref="BB18:BC18" si="64">+BB17+32</f>
        <v>44197</v>
      </c>
      <c r="BC18" s="176">
        <f t="shared" si="64"/>
        <v>44204</v>
      </c>
      <c r="BD18" s="176">
        <f>+BD20-2</f>
        <v>44208</v>
      </c>
      <c r="BE18" s="176">
        <f t="shared" ref="BE18:BK18" si="65">+BE20-2</f>
        <v>44215</v>
      </c>
      <c r="BF18" s="176">
        <f t="shared" si="65"/>
        <v>44222</v>
      </c>
      <c r="BG18" s="176">
        <f t="shared" si="65"/>
        <v>44229</v>
      </c>
      <c r="BH18" s="176">
        <f t="shared" si="65"/>
        <v>44236</v>
      </c>
      <c r="BI18" s="176">
        <f t="shared" si="65"/>
        <v>44243</v>
      </c>
      <c r="BJ18" s="176">
        <f t="shared" si="65"/>
        <v>44250</v>
      </c>
      <c r="BK18" s="176">
        <f t="shared" si="65"/>
        <v>44257</v>
      </c>
      <c r="BL18" s="176">
        <f t="shared" ref="BL18" si="66">+BL17+32</f>
        <v>44268</v>
      </c>
    </row>
    <row r="19" spans="1:64" ht="15.75" customHeight="1" x14ac:dyDescent="0.2">
      <c r="A19" s="40" t="s">
        <v>138</v>
      </c>
      <c r="B19" s="124">
        <f t="shared" ref="B19:J19" si="67">+B18+3</f>
        <v>43840</v>
      </c>
      <c r="C19" s="124">
        <f t="shared" si="67"/>
        <v>43847</v>
      </c>
      <c r="D19" s="124">
        <f t="shared" si="67"/>
        <v>43853</v>
      </c>
      <c r="E19" s="176">
        <v>43851</v>
      </c>
      <c r="F19" s="124">
        <f t="shared" si="67"/>
        <v>43868</v>
      </c>
      <c r="G19" s="124">
        <f t="shared" si="67"/>
        <v>43875</v>
      </c>
      <c r="H19" s="124">
        <f t="shared" si="67"/>
        <v>43882</v>
      </c>
      <c r="I19" s="124">
        <f t="shared" si="67"/>
        <v>43889</v>
      </c>
      <c r="J19" s="124">
        <f t="shared" si="67"/>
        <v>43896</v>
      </c>
      <c r="K19" s="124">
        <f t="shared" ref="K19:L19" si="68">+K18+3</f>
        <v>43903</v>
      </c>
      <c r="L19" s="124">
        <f t="shared" si="68"/>
        <v>43910</v>
      </c>
      <c r="M19" s="176">
        <v>43910</v>
      </c>
      <c r="N19" s="176">
        <v>43910</v>
      </c>
      <c r="O19" s="176">
        <v>43917</v>
      </c>
      <c r="P19" s="124">
        <v>43924</v>
      </c>
      <c r="Q19" s="124">
        <v>43931</v>
      </c>
      <c r="R19" s="124">
        <v>43938</v>
      </c>
      <c r="S19" s="201" t="s">
        <v>540</v>
      </c>
      <c r="T19" s="201" t="s">
        <v>541</v>
      </c>
      <c r="U19" s="131"/>
      <c r="V19" s="124">
        <f>+V18+3</f>
        <v>43973</v>
      </c>
      <c r="W19" s="124">
        <f>+W18+3</f>
        <v>43980</v>
      </c>
      <c r="X19" s="124">
        <f t="shared" ref="X19:AE19" si="69">+X18+2</f>
        <v>43986</v>
      </c>
      <c r="Y19" s="124">
        <f t="shared" si="69"/>
        <v>43993</v>
      </c>
      <c r="Z19" s="124">
        <f t="shared" si="69"/>
        <v>44000</v>
      </c>
      <c r="AA19" s="124">
        <f t="shared" si="69"/>
        <v>44007</v>
      </c>
      <c r="AB19" s="124">
        <f t="shared" si="69"/>
        <v>44014</v>
      </c>
      <c r="AC19" s="131"/>
      <c r="AD19" s="124">
        <f t="shared" si="69"/>
        <v>44028</v>
      </c>
      <c r="AE19" s="124">
        <f t="shared" si="69"/>
        <v>44035</v>
      </c>
      <c r="AF19" s="131"/>
      <c r="AG19" s="124">
        <f t="shared" ref="AG19" si="70">+AG18+2</f>
        <v>44049</v>
      </c>
      <c r="AH19" s="124">
        <f t="shared" ref="AH19:AM19" si="71">+AH18+2</f>
        <v>44056</v>
      </c>
      <c r="AI19" s="131"/>
      <c r="AJ19" s="124">
        <f t="shared" si="71"/>
        <v>44070</v>
      </c>
      <c r="AK19" s="124">
        <f t="shared" si="71"/>
        <v>44077</v>
      </c>
      <c r="AL19" s="131"/>
      <c r="AM19" s="124">
        <f t="shared" si="71"/>
        <v>44091</v>
      </c>
      <c r="AN19" s="124">
        <f t="shared" ref="AN19:AP19" si="72">+AN18+2</f>
        <v>44100</v>
      </c>
      <c r="AO19" s="124">
        <f t="shared" si="72"/>
        <v>44105</v>
      </c>
      <c r="AP19" s="124">
        <f t="shared" si="72"/>
        <v>44112</v>
      </c>
      <c r="AQ19" s="124">
        <f t="shared" ref="AQ19" si="73">+AQ18+2</f>
        <v>44119</v>
      </c>
      <c r="AR19" s="176">
        <f>+AR20+1</f>
        <v>44126</v>
      </c>
      <c r="AS19" s="176">
        <v>44133</v>
      </c>
      <c r="AT19" s="176">
        <v>44140</v>
      </c>
      <c r="AU19" s="176">
        <f t="shared" ref="AU19:AW19" si="74">+AU18-2</f>
        <v>44153</v>
      </c>
      <c r="AV19" s="176">
        <f t="shared" si="74"/>
        <v>44154</v>
      </c>
      <c r="AW19" s="176">
        <f t="shared" si="74"/>
        <v>44161</v>
      </c>
      <c r="AX19" s="229"/>
      <c r="AY19" s="176">
        <f t="shared" ref="AY19:BA19" si="75">+AY18-2</f>
        <v>44174</v>
      </c>
      <c r="AZ19" s="176">
        <f t="shared" si="75"/>
        <v>44181</v>
      </c>
      <c r="BA19" s="176">
        <f t="shared" si="75"/>
        <v>44188</v>
      </c>
      <c r="BB19" s="176">
        <f t="shared" ref="BB19:BC19" si="76">+BB18-2</f>
        <v>44195</v>
      </c>
      <c r="BC19" s="176">
        <f t="shared" si="76"/>
        <v>44202</v>
      </c>
      <c r="BD19" s="176">
        <f>+BD17+24</f>
        <v>44204</v>
      </c>
      <c r="BE19" s="176">
        <f t="shared" ref="BE19:BK19" si="77">+BE17+24</f>
        <v>44211</v>
      </c>
      <c r="BF19" s="176">
        <f t="shared" si="77"/>
        <v>44218</v>
      </c>
      <c r="BG19" s="176">
        <f t="shared" si="77"/>
        <v>44225</v>
      </c>
      <c r="BH19" s="176">
        <f t="shared" si="77"/>
        <v>44232</v>
      </c>
      <c r="BI19" s="176">
        <f t="shared" si="77"/>
        <v>44239</v>
      </c>
      <c r="BJ19" s="176">
        <f t="shared" si="77"/>
        <v>44246</v>
      </c>
      <c r="BK19" s="176">
        <f t="shared" si="77"/>
        <v>44253</v>
      </c>
      <c r="BL19" s="176">
        <f t="shared" ref="BL19" si="78">+BL18-2</f>
        <v>44266</v>
      </c>
    </row>
    <row r="20" spans="1:64" ht="15.75" customHeight="1" x14ac:dyDescent="0.2">
      <c r="A20" s="40" t="s">
        <v>148</v>
      </c>
      <c r="B20" s="124">
        <f t="shared" ref="B20:J20" si="79">+B19+0</f>
        <v>43840</v>
      </c>
      <c r="C20" s="124">
        <f t="shared" si="79"/>
        <v>43847</v>
      </c>
      <c r="D20" s="124">
        <f t="shared" si="79"/>
        <v>43853</v>
      </c>
      <c r="E20" s="124">
        <v>43861</v>
      </c>
      <c r="F20" s="124">
        <f t="shared" si="79"/>
        <v>43868</v>
      </c>
      <c r="G20" s="124">
        <f t="shared" si="79"/>
        <v>43875</v>
      </c>
      <c r="H20" s="124">
        <f t="shared" si="79"/>
        <v>43882</v>
      </c>
      <c r="I20" s="124">
        <f t="shared" si="79"/>
        <v>43889</v>
      </c>
      <c r="J20" s="124">
        <f t="shared" si="79"/>
        <v>43896</v>
      </c>
      <c r="K20" s="124">
        <f t="shared" ref="K20:L20" si="80">+K19+0</f>
        <v>43903</v>
      </c>
      <c r="L20" s="124">
        <f t="shared" si="80"/>
        <v>43910</v>
      </c>
      <c r="M20" s="124">
        <v>43917</v>
      </c>
      <c r="N20" s="176" t="s">
        <v>118</v>
      </c>
      <c r="O20" s="124">
        <v>43923</v>
      </c>
      <c r="P20" s="124">
        <v>43930</v>
      </c>
      <c r="Q20" s="124">
        <v>43938</v>
      </c>
      <c r="R20" s="127"/>
      <c r="S20" s="124">
        <v>43951</v>
      </c>
      <c r="T20" s="189">
        <v>43959</v>
      </c>
      <c r="U20" s="131"/>
      <c r="V20" s="189">
        <f>+V19+8</f>
        <v>43981</v>
      </c>
      <c r="W20" s="124">
        <f>+W19+0</f>
        <v>43980</v>
      </c>
      <c r="X20" s="124">
        <f t="shared" ref="X20:AE20" si="81">+X19+1</f>
        <v>43987</v>
      </c>
      <c r="Y20" s="124">
        <f t="shared" si="81"/>
        <v>43994</v>
      </c>
      <c r="Z20" s="124">
        <f t="shared" si="81"/>
        <v>44001</v>
      </c>
      <c r="AA20" s="124">
        <f t="shared" si="81"/>
        <v>44008</v>
      </c>
      <c r="AB20" s="124">
        <f t="shared" si="81"/>
        <v>44015</v>
      </c>
      <c r="AC20" s="131"/>
      <c r="AD20" s="124">
        <v>44029</v>
      </c>
      <c r="AE20" s="124">
        <f t="shared" si="81"/>
        <v>44036</v>
      </c>
      <c r="AF20" s="131"/>
      <c r="AG20" s="124">
        <f t="shared" ref="AG20" si="82">+AG19+1</f>
        <v>44050</v>
      </c>
      <c r="AH20" s="124">
        <f t="shared" ref="AH20:AM20" si="83">+AH19+1</f>
        <v>44057</v>
      </c>
      <c r="AI20" s="131"/>
      <c r="AJ20" s="124">
        <f t="shared" si="83"/>
        <v>44071</v>
      </c>
      <c r="AK20" s="124">
        <f t="shared" si="83"/>
        <v>44078</v>
      </c>
      <c r="AL20" s="131"/>
      <c r="AM20" s="124">
        <f t="shared" si="83"/>
        <v>44092</v>
      </c>
      <c r="AN20" s="124">
        <f t="shared" ref="AN20:AP20" si="84">+AN19+1</f>
        <v>44101</v>
      </c>
      <c r="AO20" s="124">
        <f t="shared" si="84"/>
        <v>44106</v>
      </c>
      <c r="AP20" s="124">
        <f t="shared" si="84"/>
        <v>44113</v>
      </c>
      <c r="AQ20" s="124">
        <f t="shared" ref="AQ20" si="85">+AQ19+1</f>
        <v>44120</v>
      </c>
      <c r="AR20" s="176">
        <v>44125</v>
      </c>
      <c r="AS20" s="176">
        <v>44132</v>
      </c>
      <c r="AT20" s="176">
        <v>44139</v>
      </c>
      <c r="AU20" s="176">
        <f t="shared" ref="AU20:AW20" si="86">+AU19-1</f>
        <v>44152</v>
      </c>
      <c r="AV20" s="176">
        <f t="shared" si="86"/>
        <v>44153</v>
      </c>
      <c r="AW20" s="176">
        <f t="shared" si="86"/>
        <v>44160</v>
      </c>
      <c r="AX20" s="229"/>
      <c r="AY20" s="176">
        <f t="shared" ref="AY20:BA20" si="87">+AY19-1</f>
        <v>44173</v>
      </c>
      <c r="AZ20" s="176">
        <f t="shared" si="87"/>
        <v>44180</v>
      </c>
      <c r="BA20" s="176">
        <f t="shared" si="87"/>
        <v>44187</v>
      </c>
      <c r="BB20" s="176">
        <f t="shared" ref="BB20:BC20" si="88">+BB19-1</f>
        <v>44194</v>
      </c>
      <c r="BC20" s="176">
        <f t="shared" si="88"/>
        <v>44201</v>
      </c>
      <c r="BD20" s="176">
        <f>+BD19+6</f>
        <v>44210</v>
      </c>
      <c r="BE20" s="176">
        <f t="shared" ref="BE20:BK20" si="89">+BE19+6</f>
        <v>44217</v>
      </c>
      <c r="BF20" s="176">
        <f t="shared" si="89"/>
        <v>44224</v>
      </c>
      <c r="BG20" s="176">
        <f t="shared" si="89"/>
        <v>44231</v>
      </c>
      <c r="BH20" s="176">
        <f t="shared" si="89"/>
        <v>44238</v>
      </c>
      <c r="BI20" s="176">
        <f t="shared" si="89"/>
        <v>44245</v>
      </c>
      <c r="BJ20" s="176">
        <f t="shared" si="89"/>
        <v>44252</v>
      </c>
      <c r="BK20" s="176">
        <f t="shared" si="89"/>
        <v>44259</v>
      </c>
      <c r="BL20" s="176">
        <f t="shared" ref="BL20" si="90">+BL19-1</f>
        <v>44265</v>
      </c>
    </row>
    <row r="21" spans="1:64" ht="15.75" customHeight="1" x14ac:dyDescent="0.2">
      <c r="A21" s="40" t="s">
        <v>149</v>
      </c>
      <c r="B21" s="124">
        <f t="shared" ref="B21:J22" si="91">+B20+3</f>
        <v>43843</v>
      </c>
      <c r="C21" s="124">
        <f t="shared" si="91"/>
        <v>43850</v>
      </c>
      <c r="D21" s="124">
        <f t="shared" si="91"/>
        <v>43856</v>
      </c>
      <c r="E21" s="124">
        <v>43834</v>
      </c>
      <c r="F21" s="124">
        <f t="shared" si="91"/>
        <v>43871</v>
      </c>
      <c r="G21" s="124">
        <f t="shared" si="91"/>
        <v>43878</v>
      </c>
      <c r="H21" s="124">
        <f t="shared" si="91"/>
        <v>43885</v>
      </c>
      <c r="I21" s="124">
        <f t="shared" si="91"/>
        <v>43892</v>
      </c>
      <c r="J21" s="124">
        <f t="shared" si="91"/>
        <v>43899</v>
      </c>
      <c r="K21" s="124">
        <f t="shared" ref="K21:L21" si="92">+K20+3</f>
        <v>43906</v>
      </c>
      <c r="L21" s="124">
        <f t="shared" si="92"/>
        <v>43913</v>
      </c>
      <c r="M21" s="176" t="s">
        <v>118</v>
      </c>
      <c r="N21" s="124">
        <v>43921</v>
      </c>
      <c r="O21" s="124">
        <v>43928</v>
      </c>
      <c r="P21" s="124">
        <v>43935</v>
      </c>
      <c r="Q21" s="124">
        <v>43942</v>
      </c>
      <c r="R21" s="124">
        <v>43942</v>
      </c>
      <c r="S21" s="124">
        <f t="shared" ref="S21" si="93">+S20+3</f>
        <v>43954</v>
      </c>
      <c r="T21" s="189">
        <v>43962</v>
      </c>
      <c r="U21" s="131"/>
      <c r="V21" s="124">
        <f>+V20+3</f>
        <v>43984</v>
      </c>
      <c r="W21" s="124">
        <f>+W20+3</f>
        <v>43983</v>
      </c>
      <c r="X21" s="124">
        <f>+X20+2</f>
        <v>43989</v>
      </c>
      <c r="Y21" s="124">
        <f>+Y20+2</f>
        <v>43996</v>
      </c>
      <c r="Z21" s="124">
        <f>+Z20+3</f>
        <v>44004</v>
      </c>
      <c r="AA21" s="124">
        <f>+AA20+2</f>
        <v>44010</v>
      </c>
      <c r="AB21" s="124">
        <f>+AB20+2</f>
        <v>44017</v>
      </c>
      <c r="AC21" s="131"/>
      <c r="AD21" s="124">
        <v>44031</v>
      </c>
      <c r="AE21" s="124">
        <f>+AE20+2</f>
        <v>44038</v>
      </c>
      <c r="AF21" s="131"/>
      <c r="AG21" s="124">
        <f>+AG20+2</f>
        <v>44052</v>
      </c>
      <c r="AH21" s="124">
        <f>+AH20+2</f>
        <v>44059</v>
      </c>
      <c r="AI21" s="131"/>
      <c r="AJ21" s="124">
        <f>+AJ20+2</f>
        <v>44073</v>
      </c>
      <c r="AK21" s="124">
        <f>+AK20+2</f>
        <v>44080</v>
      </c>
      <c r="AL21" s="131"/>
      <c r="AM21" s="124">
        <f t="shared" ref="AM21:AQ21" si="94">+AM20+2</f>
        <v>44094</v>
      </c>
      <c r="AN21" s="124">
        <f t="shared" si="94"/>
        <v>44103</v>
      </c>
      <c r="AO21" s="124">
        <f t="shared" si="94"/>
        <v>44108</v>
      </c>
      <c r="AP21" s="124">
        <f t="shared" si="94"/>
        <v>44115</v>
      </c>
      <c r="AQ21" s="124">
        <f t="shared" si="94"/>
        <v>44122</v>
      </c>
      <c r="AR21" s="128">
        <f>+AR18+3</f>
        <v>44131</v>
      </c>
      <c r="AS21" s="124">
        <v>44138</v>
      </c>
      <c r="AT21" s="124">
        <f t="shared" ref="AT21:AW21" si="95">+AT18+3</f>
        <v>44145</v>
      </c>
      <c r="AU21" s="124">
        <f t="shared" si="95"/>
        <v>44158</v>
      </c>
      <c r="AV21" s="124">
        <f t="shared" si="95"/>
        <v>44159</v>
      </c>
      <c r="AW21" s="124">
        <f t="shared" si="95"/>
        <v>44166</v>
      </c>
      <c r="AX21" s="229"/>
      <c r="AY21" s="124">
        <f t="shared" ref="AY21:BA21" si="96">+AY18+3</f>
        <v>44179</v>
      </c>
      <c r="AZ21" s="124">
        <f t="shared" si="96"/>
        <v>44186</v>
      </c>
      <c r="BA21" s="124">
        <f t="shared" si="96"/>
        <v>44193</v>
      </c>
      <c r="BB21" s="124">
        <f t="shared" ref="BB21:BC21" si="97">+BB18+3</f>
        <v>44200</v>
      </c>
      <c r="BC21" s="124">
        <f t="shared" si="97"/>
        <v>44207</v>
      </c>
      <c r="BD21" s="124">
        <f>+BD18+8</f>
        <v>44216</v>
      </c>
      <c r="BE21" s="124">
        <f t="shared" ref="BE21:BK21" si="98">+BE18+8</f>
        <v>44223</v>
      </c>
      <c r="BF21" s="124">
        <f t="shared" si="98"/>
        <v>44230</v>
      </c>
      <c r="BG21" s="124">
        <f t="shared" si="98"/>
        <v>44237</v>
      </c>
      <c r="BH21" s="124">
        <f t="shared" si="98"/>
        <v>44244</v>
      </c>
      <c r="BI21" s="124">
        <f t="shared" si="98"/>
        <v>44251</v>
      </c>
      <c r="BJ21" s="124">
        <f t="shared" si="98"/>
        <v>44258</v>
      </c>
      <c r="BK21" s="124">
        <f t="shared" si="98"/>
        <v>44265</v>
      </c>
      <c r="BL21" s="124">
        <f t="shared" ref="BL21" si="99">+BL18+3</f>
        <v>44271</v>
      </c>
    </row>
    <row r="22" spans="1:64" ht="15.75" customHeight="1" x14ac:dyDescent="0.2">
      <c r="A22" s="40" t="s">
        <v>159</v>
      </c>
      <c r="B22" s="124">
        <f t="shared" si="91"/>
        <v>43846</v>
      </c>
      <c r="C22" s="124">
        <f t="shared" si="91"/>
        <v>43853</v>
      </c>
      <c r="D22" s="124">
        <f t="shared" si="91"/>
        <v>43859</v>
      </c>
      <c r="E22" s="124">
        <v>43866</v>
      </c>
      <c r="F22" s="124">
        <f t="shared" si="91"/>
        <v>43874</v>
      </c>
      <c r="G22" s="124">
        <f t="shared" si="91"/>
        <v>43881</v>
      </c>
      <c r="H22" s="124">
        <f t="shared" si="91"/>
        <v>43888</v>
      </c>
      <c r="I22" s="124">
        <f t="shared" si="91"/>
        <v>43895</v>
      </c>
      <c r="J22" s="124">
        <f t="shared" si="91"/>
        <v>43902</v>
      </c>
      <c r="K22" s="124">
        <f t="shared" ref="K22" si="100">+K21+3</f>
        <v>43909</v>
      </c>
      <c r="L22" s="176" t="s">
        <v>118</v>
      </c>
      <c r="M22" s="124">
        <v>43923</v>
      </c>
      <c r="N22" s="176" t="s">
        <v>118</v>
      </c>
      <c r="O22" s="124">
        <f t="shared" ref="O22:S22" si="101">+O21+3</f>
        <v>43931</v>
      </c>
      <c r="P22" s="124">
        <f t="shared" si="101"/>
        <v>43938</v>
      </c>
      <c r="Q22" s="176" t="s">
        <v>539</v>
      </c>
      <c r="R22" s="127"/>
      <c r="S22" s="124">
        <f t="shared" si="101"/>
        <v>43957</v>
      </c>
      <c r="T22" s="189">
        <v>43965</v>
      </c>
      <c r="U22" s="131"/>
      <c r="V22" s="124">
        <f>+V21+3</f>
        <v>43987</v>
      </c>
      <c r="W22" s="124">
        <f>+W21+3</f>
        <v>43986</v>
      </c>
      <c r="X22" s="124">
        <f>+X21+4</f>
        <v>43993</v>
      </c>
      <c r="Y22" s="124">
        <f>+Y21+4</f>
        <v>44000</v>
      </c>
      <c r="Z22" s="124">
        <f>+Z21+2</f>
        <v>44006</v>
      </c>
      <c r="AA22" s="124">
        <f>+AA21+4</f>
        <v>44014</v>
      </c>
      <c r="AB22" s="124">
        <f>+AB21+4</f>
        <v>44021</v>
      </c>
      <c r="AC22" s="131"/>
      <c r="AD22" s="124">
        <v>44035</v>
      </c>
      <c r="AE22" s="124">
        <f>+AE21+4</f>
        <v>44042</v>
      </c>
      <c r="AF22" s="131"/>
      <c r="AG22" s="124">
        <f>+AG21+4</f>
        <v>44056</v>
      </c>
      <c r="AH22" s="124">
        <f>+AH21+4</f>
        <v>44063</v>
      </c>
      <c r="AI22" s="131"/>
      <c r="AJ22" s="124">
        <f>+AJ21+4</f>
        <v>44077</v>
      </c>
      <c r="AK22" s="124">
        <f>+AK21+4</f>
        <v>44084</v>
      </c>
      <c r="AL22" s="131"/>
      <c r="AM22" s="124">
        <f t="shared" ref="AM22:AQ22" si="102">+AM21+4</f>
        <v>44098</v>
      </c>
      <c r="AN22" s="124">
        <f t="shared" si="102"/>
        <v>44107</v>
      </c>
      <c r="AO22" s="124">
        <f t="shared" si="102"/>
        <v>44112</v>
      </c>
      <c r="AP22" s="124">
        <f t="shared" si="102"/>
        <v>44119</v>
      </c>
      <c r="AQ22" s="124">
        <f t="shared" si="102"/>
        <v>44126</v>
      </c>
      <c r="AR22" s="124">
        <f>+AR21+1</f>
        <v>44132</v>
      </c>
      <c r="AS22" s="124">
        <f t="shared" ref="AS22:AW22" si="103">+AS21+1</f>
        <v>44139</v>
      </c>
      <c r="AT22" s="124">
        <f t="shared" si="103"/>
        <v>44146</v>
      </c>
      <c r="AU22" s="124">
        <f t="shared" si="103"/>
        <v>44159</v>
      </c>
      <c r="AV22" s="124">
        <f t="shared" si="103"/>
        <v>44160</v>
      </c>
      <c r="AW22" s="124">
        <f t="shared" si="103"/>
        <v>44167</v>
      </c>
      <c r="AX22" s="229"/>
      <c r="AY22" s="124">
        <f t="shared" ref="AY22:BA22" si="104">+AY21+1</f>
        <v>44180</v>
      </c>
      <c r="AZ22" s="124">
        <f t="shared" si="104"/>
        <v>44187</v>
      </c>
      <c r="BA22" s="124">
        <f t="shared" si="104"/>
        <v>44194</v>
      </c>
      <c r="BB22" s="124">
        <f t="shared" ref="BB22:BC22" si="105">+BB21+1</f>
        <v>44201</v>
      </c>
      <c r="BC22" s="124">
        <f t="shared" si="105"/>
        <v>44208</v>
      </c>
      <c r="BD22" s="124">
        <f t="shared" ref="BD22" si="106">+BD21+1</f>
        <v>44217</v>
      </c>
      <c r="BE22" s="124">
        <f t="shared" ref="BE22:BK22" si="107">+BE21+1</f>
        <v>44224</v>
      </c>
      <c r="BF22" s="124">
        <f t="shared" si="107"/>
        <v>44231</v>
      </c>
      <c r="BG22" s="124">
        <f t="shared" si="107"/>
        <v>44238</v>
      </c>
      <c r="BH22" s="124">
        <f t="shared" si="107"/>
        <v>44245</v>
      </c>
      <c r="BI22" s="124">
        <f t="shared" si="107"/>
        <v>44252</v>
      </c>
      <c r="BJ22" s="124">
        <f t="shared" si="107"/>
        <v>44259</v>
      </c>
      <c r="BK22" s="124">
        <f t="shared" si="107"/>
        <v>44266</v>
      </c>
      <c r="BL22" s="124">
        <f t="shared" ref="BL22" si="108">+BL21+1</f>
        <v>44272</v>
      </c>
    </row>
    <row r="23" spans="1:64" ht="15.75" customHeight="1" x14ac:dyDescent="0.2">
      <c r="A23" s="69" t="s">
        <v>169</v>
      </c>
      <c r="B23" s="124">
        <f t="shared" ref="B23:J23" si="109">+B22+2</f>
        <v>43848</v>
      </c>
      <c r="C23" s="124">
        <f t="shared" si="109"/>
        <v>43855</v>
      </c>
      <c r="D23" s="124">
        <f t="shared" si="109"/>
        <v>43861</v>
      </c>
      <c r="E23" s="124">
        <v>43869</v>
      </c>
      <c r="F23" s="124">
        <f t="shared" si="109"/>
        <v>43876</v>
      </c>
      <c r="G23" s="124">
        <f t="shared" si="109"/>
        <v>43883</v>
      </c>
      <c r="H23" s="124">
        <f t="shared" si="109"/>
        <v>43890</v>
      </c>
      <c r="I23" s="124">
        <f t="shared" si="109"/>
        <v>43897</v>
      </c>
      <c r="J23" s="124">
        <f t="shared" si="109"/>
        <v>43904</v>
      </c>
      <c r="K23" s="124">
        <f t="shared" ref="K23" si="110">+K22+2</f>
        <v>43911</v>
      </c>
      <c r="L23" s="176" t="s">
        <v>118</v>
      </c>
      <c r="M23" s="124">
        <v>43925</v>
      </c>
      <c r="N23" s="176" t="s">
        <v>118</v>
      </c>
      <c r="O23" s="124">
        <f t="shared" ref="O23:S23" si="111">+O22+2</f>
        <v>43933</v>
      </c>
      <c r="P23" s="124">
        <f t="shared" si="111"/>
        <v>43940</v>
      </c>
      <c r="Q23" s="124">
        <v>43946</v>
      </c>
      <c r="R23" s="127"/>
      <c r="S23" s="124">
        <f t="shared" si="111"/>
        <v>43959</v>
      </c>
      <c r="T23" s="189">
        <v>43967</v>
      </c>
      <c r="U23" s="131"/>
      <c r="V23" s="124">
        <f>+V22+2</f>
        <v>43989</v>
      </c>
      <c r="W23" s="124">
        <f>+W22+2</f>
        <v>43988</v>
      </c>
      <c r="X23" s="124">
        <f>+X22+2</f>
        <v>43995</v>
      </c>
      <c r="Y23" s="124">
        <f>+Y22+2</f>
        <v>44002</v>
      </c>
      <c r="Z23" s="124">
        <f>+Z22+2</f>
        <v>44008</v>
      </c>
      <c r="AA23" s="124">
        <f>+AA22+2</f>
        <v>44016</v>
      </c>
      <c r="AB23" s="124">
        <f>+AB22+2</f>
        <v>44023</v>
      </c>
      <c r="AC23" s="131"/>
      <c r="AD23" s="124">
        <v>44037</v>
      </c>
      <c r="AE23" s="124">
        <f>+AE22+2</f>
        <v>44044</v>
      </c>
      <c r="AF23" s="131"/>
      <c r="AG23" s="124">
        <f>+AG22+2</f>
        <v>44058</v>
      </c>
      <c r="AH23" s="124">
        <f>+AH22+2</f>
        <v>44065</v>
      </c>
      <c r="AI23" s="131"/>
      <c r="AJ23" s="124">
        <f>+AJ22+2</f>
        <v>44079</v>
      </c>
      <c r="AK23" s="124">
        <f>+AK22+2</f>
        <v>44086</v>
      </c>
      <c r="AL23" s="131"/>
      <c r="AM23" s="124">
        <f t="shared" ref="AM23:AQ23" si="112">+AM22+2</f>
        <v>44100</v>
      </c>
      <c r="AN23" s="124">
        <f t="shared" si="112"/>
        <v>44109</v>
      </c>
      <c r="AO23" s="124">
        <f t="shared" si="112"/>
        <v>44114</v>
      </c>
      <c r="AP23" s="124">
        <f t="shared" si="112"/>
        <v>44121</v>
      </c>
      <c r="AQ23" s="124">
        <f t="shared" si="112"/>
        <v>44128</v>
      </c>
      <c r="AR23" s="124">
        <f>+AR22+3</f>
        <v>44135</v>
      </c>
      <c r="AS23" s="124">
        <f t="shared" ref="AS23:AW23" si="113">+AS22+3</f>
        <v>44142</v>
      </c>
      <c r="AT23" s="124">
        <f t="shared" si="113"/>
        <v>44149</v>
      </c>
      <c r="AU23" s="124">
        <f t="shared" si="113"/>
        <v>44162</v>
      </c>
      <c r="AV23" s="124">
        <f t="shared" si="113"/>
        <v>44163</v>
      </c>
      <c r="AW23" s="124">
        <f t="shared" si="113"/>
        <v>44170</v>
      </c>
      <c r="AX23" s="229"/>
      <c r="AY23" s="124">
        <f t="shared" ref="AY23:BA23" si="114">+AY22+3</f>
        <v>44183</v>
      </c>
      <c r="AZ23" s="124">
        <f t="shared" si="114"/>
        <v>44190</v>
      </c>
      <c r="BA23" s="124">
        <f t="shared" si="114"/>
        <v>44197</v>
      </c>
      <c r="BB23" s="124">
        <f t="shared" ref="BB23:BC23" si="115">+BB22+3</f>
        <v>44204</v>
      </c>
      <c r="BC23" s="124">
        <f t="shared" si="115"/>
        <v>44211</v>
      </c>
      <c r="BD23" s="124">
        <f t="shared" ref="BD23" si="116">+BD22+3</f>
        <v>44220</v>
      </c>
      <c r="BE23" s="124">
        <f t="shared" ref="BE23:BK23" si="117">+BE22+3</f>
        <v>44227</v>
      </c>
      <c r="BF23" s="124">
        <f t="shared" si="117"/>
        <v>44234</v>
      </c>
      <c r="BG23" s="124">
        <f t="shared" si="117"/>
        <v>44241</v>
      </c>
      <c r="BH23" s="124">
        <f t="shared" si="117"/>
        <v>44248</v>
      </c>
      <c r="BI23" s="124">
        <f t="shared" si="117"/>
        <v>44255</v>
      </c>
      <c r="BJ23" s="124">
        <f t="shared" si="117"/>
        <v>44262</v>
      </c>
      <c r="BK23" s="124">
        <f t="shared" si="117"/>
        <v>44269</v>
      </c>
      <c r="BL23" s="124">
        <f t="shared" ref="BL23" si="118">+BL22+3</f>
        <v>44275</v>
      </c>
    </row>
    <row r="24" spans="1:64" ht="5.25" customHeight="1" x14ac:dyDescent="0.2">
      <c r="A24" s="77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291" t="s">
        <v>610</v>
      </c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64" ht="15.75" customHeight="1" thickBot="1" x14ac:dyDescent="0.25">
      <c r="A25" s="245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292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8" customHeight="1" thickBot="1" x14ac:dyDescent="0.25">
      <c r="A26" s="85"/>
      <c r="AR26" s="288"/>
      <c r="AS26" s="289"/>
      <c r="AT26" s="289"/>
      <c r="AU26" s="289"/>
      <c r="AV26" s="289"/>
      <c r="AW26" s="289"/>
      <c r="AX26" s="289"/>
      <c r="AY26" s="289"/>
      <c r="AZ26" s="289"/>
      <c r="BA26" s="289"/>
      <c r="BB26" s="290"/>
    </row>
    <row r="27" spans="1:64" ht="15.75" customHeight="1" thickBot="1" x14ac:dyDescent="0.25">
      <c r="A27" s="1"/>
      <c r="AQ27" s="247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</row>
    <row r="28" spans="1:64" ht="15.75" customHeight="1" thickBot="1" x14ac:dyDescent="0.25">
      <c r="A28" s="183" t="s">
        <v>181</v>
      </c>
      <c r="B28" s="193"/>
      <c r="C28" s="184"/>
      <c r="D28" s="116"/>
      <c r="E28" s="116"/>
      <c r="F28" s="116"/>
      <c r="G28" s="116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216"/>
      <c r="AQ28" s="177"/>
      <c r="AR28" s="177"/>
      <c r="AS28" s="177"/>
      <c r="AT28" s="177"/>
      <c r="AU28" s="250"/>
      <c r="AV28" s="177"/>
      <c r="AW28" s="116"/>
      <c r="AX28" s="250"/>
      <c r="AY28" s="177"/>
      <c r="AZ28" s="177"/>
      <c r="BA28" s="177"/>
      <c r="BB28" s="177" t="s">
        <v>645</v>
      </c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</row>
    <row r="29" spans="1:64" ht="15.75" customHeight="1" x14ac:dyDescent="0.2">
      <c r="A29" s="182" t="s">
        <v>10</v>
      </c>
      <c r="B29" s="194"/>
      <c r="C29" s="147">
        <v>49</v>
      </c>
      <c r="D29" s="147">
        <v>50</v>
      </c>
      <c r="E29" s="147">
        <v>51</v>
      </c>
      <c r="F29" s="147">
        <v>52</v>
      </c>
      <c r="G29" s="147">
        <v>1</v>
      </c>
      <c r="H29" s="147">
        <f>+G29+1</f>
        <v>2</v>
      </c>
      <c r="I29" s="147">
        <f t="shared" ref="I29:L29" si="119">+H29+1</f>
        <v>3</v>
      </c>
      <c r="J29" s="147">
        <f t="shared" si="119"/>
        <v>4</v>
      </c>
      <c r="K29" s="147">
        <f t="shared" si="119"/>
        <v>5</v>
      </c>
      <c r="L29" s="147">
        <f t="shared" si="119"/>
        <v>6</v>
      </c>
      <c r="M29" s="147">
        <f>+L29+2</f>
        <v>8</v>
      </c>
      <c r="N29" s="147">
        <f t="shared" ref="N29:AV29" si="120">+M29+1</f>
        <v>9</v>
      </c>
      <c r="O29" s="147">
        <f t="shared" si="120"/>
        <v>10</v>
      </c>
      <c r="P29" s="147">
        <f t="shared" si="120"/>
        <v>11</v>
      </c>
      <c r="Q29" s="147">
        <f t="shared" si="120"/>
        <v>12</v>
      </c>
      <c r="R29" s="147">
        <f t="shared" si="120"/>
        <v>13</v>
      </c>
      <c r="S29" s="147">
        <f t="shared" si="120"/>
        <v>14</v>
      </c>
      <c r="T29" s="147">
        <f t="shared" si="120"/>
        <v>15</v>
      </c>
      <c r="U29" s="147">
        <f t="shared" si="120"/>
        <v>16</v>
      </c>
      <c r="V29" s="147">
        <f t="shared" si="120"/>
        <v>17</v>
      </c>
      <c r="W29" s="147">
        <f t="shared" si="120"/>
        <v>18</v>
      </c>
      <c r="X29" s="147">
        <f t="shared" si="120"/>
        <v>19</v>
      </c>
      <c r="Y29" s="147">
        <f t="shared" si="120"/>
        <v>20</v>
      </c>
      <c r="Z29" s="147">
        <f t="shared" si="120"/>
        <v>21</v>
      </c>
      <c r="AA29" s="147">
        <f t="shared" si="120"/>
        <v>22</v>
      </c>
      <c r="AB29" s="147">
        <f t="shared" si="120"/>
        <v>23</v>
      </c>
      <c r="AC29" s="147">
        <f t="shared" si="120"/>
        <v>24</v>
      </c>
      <c r="AD29" s="147">
        <f>+AC29+1</f>
        <v>25</v>
      </c>
      <c r="AE29" s="147">
        <f>+AD29+1</f>
        <v>26</v>
      </c>
      <c r="AF29" s="147">
        <f t="shared" si="120"/>
        <v>27</v>
      </c>
      <c r="AG29" s="147">
        <f t="shared" si="120"/>
        <v>28</v>
      </c>
      <c r="AH29" s="147">
        <f t="shared" si="120"/>
        <v>29</v>
      </c>
      <c r="AI29" s="147">
        <f t="shared" si="120"/>
        <v>30</v>
      </c>
      <c r="AJ29" s="147">
        <f t="shared" si="120"/>
        <v>31</v>
      </c>
      <c r="AK29" s="147">
        <f t="shared" si="120"/>
        <v>32</v>
      </c>
      <c r="AL29" s="147">
        <f t="shared" si="120"/>
        <v>33</v>
      </c>
      <c r="AM29" s="147">
        <f t="shared" si="120"/>
        <v>34</v>
      </c>
      <c r="AN29" s="147">
        <f t="shared" si="120"/>
        <v>35</v>
      </c>
      <c r="AO29" s="147">
        <f t="shared" si="120"/>
        <v>36</v>
      </c>
      <c r="AP29" s="217">
        <f t="shared" si="120"/>
        <v>37</v>
      </c>
      <c r="AQ29" s="217">
        <f t="shared" si="120"/>
        <v>38</v>
      </c>
      <c r="AR29" s="217">
        <f>+AQ29+1</f>
        <v>39</v>
      </c>
      <c r="AS29" s="217">
        <f t="shared" si="120"/>
        <v>40</v>
      </c>
      <c r="AT29" s="217">
        <f t="shared" si="120"/>
        <v>41</v>
      </c>
      <c r="AU29" s="217">
        <f t="shared" si="120"/>
        <v>42</v>
      </c>
      <c r="AV29" s="228">
        <f t="shared" si="120"/>
        <v>43</v>
      </c>
      <c r="AW29" s="228"/>
      <c r="AX29" s="228">
        <f>+AV29+1</f>
        <v>44</v>
      </c>
      <c r="AY29" s="228">
        <f t="shared" ref="AY29" si="121">+AX29+1</f>
        <v>45</v>
      </c>
      <c r="AZ29" s="228">
        <f t="shared" ref="AZ29" si="122">+AY29+1</f>
        <v>46</v>
      </c>
      <c r="BA29" s="228">
        <f t="shared" ref="BA29" si="123">+AZ29+1</f>
        <v>47</v>
      </c>
      <c r="BB29" s="228">
        <f t="shared" ref="BB29" si="124">+BA29+1</f>
        <v>48</v>
      </c>
      <c r="BC29" s="228">
        <f t="shared" ref="BC29" si="125">+BB29+1</f>
        <v>49</v>
      </c>
      <c r="BD29" s="228">
        <f t="shared" ref="BD29" si="126">+BC29+1</f>
        <v>50</v>
      </c>
      <c r="BE29" s="228">
        <f t="shared" ref="BE29:BL29" si="127">+BD29+1</f>
        <v>51</v>
      </c>
      <c r="BF29" s="228">
        <f t="shared" si="127"/>
        <v>52</v>
      </c>
      <c r="BG29" s="228">
        <f t="shared" si="127"/>
        <v>53</v>
      </c>
      <c r="BH29" s="228">
        <v>1</v>
      </c>
      <c r="BI29" s="228">
        <f t="shared" si="127"/>
        <v>2</v>
      </c>
      <c r="BJ29" s="228">
        <f t="shared" si="127"/>
        <v>3</v>
      </c>
      <c r="BK29" s="228">
        <f t="shared" si="127"/>
        <v>4</v>
      </c>
      <c r="BL29" s="228">
        <f t="shared" si="127"/>
        <v>5</v>
      </c>
    </row>
    <row r="30" spans="1:64" ht="15.75" customHeight="1" x14ac:dyDescent="0.2">
      <c r="A30" s="10" t="s">
        <v>11</v>
      </c>
      <c r="B30" s="195"/>
      <c r="C30" s="142" t="s">
        <v>464</v>
      </c>
      <c r="D30" s="142" t="s">
        <v>183</v>
      </c>
      <c r="E30" s="117" t="s">
        <v>186</v>
      </c>
      <c r="F30" s="142" t="s">
        <v>185</v>
      </c>
      <c r="G30" s="142" t="s">
        <v>331</v>
      </c>
      <c r="H30" s="117" t="s">
        <v>194</v>
      </c>
      <c r="I30" s="142" t="s">
        <v>401</v>
      </c>
      <c r="J30" s="142" t="s">
        <v>490</v>
      </c>
      <c r="K30" s="142" t="s">
        <v>492</v>
      </c>
      <c r="L30" s="142" t="s">
        <v>190</v>
      </c>
      <c r="M30" s="118" t="s">
        <v>430</v>
      </c>
      <c r="N30" s="142" t="s">
        <v>187</v>
      </c>
      <c r="O30" s="142" t="s">
        <v>449</v>
      </c>
      <c r="P30" s="142" t="s">
        <v>464</v>
      </c>
      <c r="Q30" s="142" t="s">
        <v>506</v>
      </c>
      <c r="R30" s="117" t="s">
        <v>186</v>
      </c>
      <c r="S30" s="142" t="s">
        <v>509</v>
      </c>
      <c r="T30" s="200" t="s">
        <v>430</v>
      </c>
      <c r="U30" s="142" t="s">
        <v>515</v>
      </c>
      <c r="V30" s="142" t="s">
        <v>401</v>
      </c>
      <c r="W30" s="142" t="s">
        <v>472</v>
      </c>
      <c r="X30" s="142" t="s">
        <v>531</v>
      </c>
      <c r="Y30" s="142" t="s">
        <v>190</v>
      </c>
      <c r="Z30" s="142" t="s">
        <v>187</v>
      </c>
      <c r="AA30" s="142" t="s">
        <v>449</v>
      </c>
      <c r="AB30" s="200" t="s">
        <v>430</v>
      </c>
      <c r="AC30" s="142" t="s">
        <v>546</v>
      </c>
      <c r="AD30" s="142" t="s">
        <v>548</v>
      </c>
      <c r="AE30" s="200" t="s">
        <v>430</v>
      </c>
      <c r="AF30" s="142" t="s">
        <v>185</v>
      </c>
      <c r="AG30" s="142" t="s">
        <v>193</v>
      </c>
      <c r="AH30" s="200" t="s">
        <v>430</v>
      </c>
      <c r="AI30" s="142" t="s">
        <v>472</v>
      </c>
      <c r="AJ30" s="142" t="s">
        <v>531</v>
      </c>
      <c r="AK30" s="142" t="s">
        <v>194</v>
      </c>
      <c r="AL30" s="142" t="s">
        <v>566</v>
      </c>
      <c r="AM30" s="142" t="s">
        <v>449</v>
      </c>
      <c r="AN30" s="142" t="s">
        <v>401</v>
      </c>
      <c r="AO30" s="142" t="s">
        <v>546</v>
      </c>
      <c r="AP30" s="218" t="s">
        <v>571</v>
      </c>
      <c r="AQ30" s="142" t="s">
        <v>548</v>
      </c>
      <c r="AR30" s="142" t="s">
        <v>185</v>
      </c>
      <c r="AS30" s="142" t="s">
        <v>585</v>
      </c>
      <c r="AT30" s="142" t="s">
        <v>193</v>
      </c>
      <c r="AU30" s="142" t="s">
        <v>472</v>
      </c>
      <c r="AV30" s="142" t="s">
        <v>531</v>
      </c>
      <c r="AW30" s="143" t="s">
        <v>616</v>
      </c>
      <c r="AX30" s="142" t="s">
        <v>194</v>
      </c>
      <c r="AY30" s="142" t="s">
        <v>566</v>
      </c>
      <c r="AZ30" s="142" t="s">
        <v>449</v>
      </c>
      <c r="BA30" s="142" t="s">
        <v>401</v>
      </c>
      <c r="BB30" s="142" t="s">
        <v>620</v>
      </c>
      <c r="BC30" s="142" t="s">
        <v>546</v>
      </c>
      <c r="BD30" s="142" t="s">
        <v>548</v>
      </c>
      <c r="BE30" s="142" t="s">
        <v>185</v>
      </c>
      <c r="BF30" s="142" t="s">
        <v>585</v>
      </c>
      <c r="BG30" s="142" t="s">
        <v>193</v>
      </c>
      <c r="BH30" s="142" t="s">
        <v>472</v>
      </c>
      <c r="BI30" s="142" t="s">
        <v>531</v>
      </c>
      <c r="BJ30" s="142" t="s">
        <v>187</v>
      </c>
      <c r="BK30" s="142" t="s">
        <v>566</v>
      </c>
      <c r="BL30" s="142" t="s">
        <v>449</v>
      </c>
    </row>
    <row r="31" spans="1:64" ht="15.75" customHeight="1" x14ac:dyDescent="0.2">
      <c r="A31" s="10"/>
      <c r="B31" s="195"/>
      <c r="C31" s="142" t="s">
        <v>444</v>
      </c>
      <c r="D31" s="142" t="s">
        <v>420</v>
      </c>
      <c r="E31" s="117" t="s">
        <v>24</v>
      </c>
      <c r="F31" s="142" t="s">
        <v>444</v>
      </c>
      <c r="G31" s="142" t="s">
        <v>24</v>
      </c>
      <c r="H31" s="117" t="s">
        <v>196</v>
      </c>
      <c r="I31" s="142" t="s">
        <v>24</v>
      </c>
      <c r="J31" s="142" t="s">
        <v>420</v>
      </c>
      <c r="K31" s="142" t="s">
        <v>420</v>
      </c>
      <c r="L31" s="142" t="s">
        <v>420</v>
      </c>
      <c r="M31" s="118" t="s">
        <v>431</v>
      </c>
      <c r="N31" s="142" t="s">
        <v>420</v>
      </c>
      <c r="O31" s="142" t="s">
        <v>420</v>
      </c>
      <c r="P31" s="142" t="s">
        <v>420</v>
      </c>
      <c r="Q31" s="142" t="s">
        <v>420</v>
      </c>
      <c r="R31" s="117" t="s">
        <v>24</v>
      </c>
      <c r="S31" s="142" t="s">
        <v>441</v>
      </c>
      <c r="T31" s="200" t="s">
        <v>431</v>
      </c>
      <c r="U31" s="142" t="s">
        <v>420</v>
      </c>
      <c r="V31" s="142" t="s">
        <v>24</v>
      </c>
      <c r="W31" s="142" t="s">
        <v>420</v>
      </c>
      <c r="X31" s="142" t="s">
        <v>196</v>
      </c>
      <c r="Y31" s="142" t="s">
        <v>196</v>
      </c>
      <c r="Z31" s="142" t="s">
        <v>196</v>
      </c>
      <c r="AA31" s="142" t="s">
        <v>196</v>
      </c>
      <c r="AB31" s="200" t="s">
        <v>431</v>
      </c>
      <c r="AC31" s="142" t="s">
        <v>196</v>
      </c>
      <c r="AD31" s="142" t="s">
        <v>24</v>
      </c>
      <c r="AE31" s="200" t="s">
        <v>431</v>
      </c>
      <c r="AF31" s="142" t="s">
        <v>196</v>
      </c>
      <c r="AG31" s="142" t="s">
        <v>420</v>
      </c>
      <c r="AH31" s="200" t="s">
        <v>431</v>
      </c>
      <c r="AI31" s="142" t="s">
        <v>420</v>
      </c>
      <c r="AJ31" s="142" t="s">
        <v>196</v>
      </c>
      <c r="AK31" s="117" t="s">
        <v>196</v>
      </c>
      <c r="AL31" s="142" t="s">
        <v>196</v>
      </c>
      <c r="AM31" s="142" t="s">
        <v>196</v>
      </c>
      <c r="AN31" s="142" t="s">
        <v>24</v>
      </c>
      <c r="AO31" s="142" t="s">
        <v>196</v>
      </c>
      <c r="AP31" s="218" t="s">
        <v>24</v>
      </c>
      <c r="AQ31" s="142" t="s">
        <v>24</v>
      </c>
      <c r="AR31" s="142" t="s">
        <v>196</v>
      </c>
      <c r="AS31" s="142" t="s">
        <v>24</v>
      </c>
      <c r="AT31" s="142" t="s">
        <v>420</v>
      </c>
      <c r="AU31" s="142" t="s">
        <v>420</v>
      </c>
      <c r="AV31" s="142" t="s">
        <v>196</v>
      </c>
      <c r="AW31" s="117"/>
      <c r="AX31" s="142" t="s">
        <v>420</v>
      </c>
      <c r="AY31" s="142" t="s">
        <v>420</v>
      </c>
      <c r="AZ31" s="142" t="s">
        <v>420</v>
      </c>
      <c r="BA31" s="142" t="s">
        <v>420</v>
      </c>
      <c r="BB31" s="142" t="s">
        <v>420</v>
      </c>
      <c r="BC31" s="142" t="s">
        <v>420</v>
      </c>
      <c r="BD31" s="142" t="s">
        <v>24</v>
      </c>
      <c r="BE31" s="142" t="s">
        <v>196</v>
      </c>
      <c r="BF31" s="142" t="s">
        <v>24</v>
      </c>
      <c r="BG31" s="142" t="s">
        <v>420</v>
      </c>
      <c r="BH31" s="142" t="s">
        <v>420</v>
      </c>
      <c r="BI31" s="142" t="s">
        <v>420</v>
      </c>
      <c r="BJ31" s="142" t="s">
        <v>420</v>
      </c>
      <c r="BK31" s="142" t="s">
        <v>444</v>
      </c>
      <c r="BL31" s="142" t="s">
        <v>444</v>
      </c>
    </row>
    <row r="32" spans="1:64" ht="15.75" customHeight="1" x14ac:dyDescent="0.2">
      <c r="A32" s="156" t="s">
        <v>27</v>
      </c>
      <c r="B32" s="196"/>
      <c r="C32" s="119" t="s">
        <v>452</v>
      </c>
      <c r="D32" s="119" t="s">
        <v>453</v>
      </c>
      <c r="E32" s="119">
        <v>945</v>
      </c>
      <c r="F32" s="119" t="s">
        <v>456</v>
      </c>
      <c r="G32" s="119">
        <v>947</v>
      </c>
      <c r="H32" s="119" t="s">
        <v>469</v>
      </c>
      <c r="I32" s="119">
        <v>949</v>
      </c>
      <c r="J32" s="119" t="s">
        <v>473</v>
      </c>
      <c r="K32" s="119" t="s">
        <v>476</v>
      </c>
      <c r="L32" s="119" t="s">
        <v>498</v>
      </c>
      <c r="M32" s="178"/>
      <c r="N32" s="119" t="s">
        <v>499</v>
      </c>
      <c r="O32" s="119" t="s">
        <v>500</v>
      </c>
      <c r="P32" s="119" t="s">
        <v>501</v>
      </c>
      <c r="Q32" s="119" t="s">
        <v>502</v>
      </c>
      <c r="R32" s="119">
        <v>2006</v>
      </c>
      <c r="S32" s="119" t="s">
        <v>511</v>
      </c>
      <c r="T32" s="119"/>
      <c r="U32" s="119" t="s">
        <v>513</v>
      </c>
      <c r="V32" s="119">
        <v>2010</v>
      </c>
      <c r="W32" s="119" t="s">
        <v>514</v>
      </c>
      <c r="X32" s="119" t="s">
        <v>517</v>
      </c>
      <c r="Y32" s="119" t="s">
        <v>526</v>
      </c>
      <c r="Z32" s="119" t="s">
        <v>528</v>
      </c>
      <c r="AA32" s="119" t="s">
        <v>529</v>
      </c>
      <c r="AB32" s="131"/>
      <c r="AC32" s="119" t="s">
        <v>542</v>
      </c>
      <c r="AD32" s="119">
        <v>2018</v>
      </c>
      <c r="AE32" s="131"/>
      <c r="AF32" s="119" t="s">
        <v>554</v>
      </c>
      <c r="AG32" s="119" t="s">
        <v>555</v>
      </c>
      <c r="AH32" s="131"/>
      <c r="AI32" s="119" t="s">
        <v>578</v>
      </c>
      <c r="AJ32" s="119" t="s">
        <v>579</v>
      </c>
      <c r="AK32" s="119" t="s">
        <v>580</v>
      </c>
      <c r="AL32" s="119" t="s">
        <v>576</v>
      </c>
      <c r="AM32" s="119" t="s">
        <v>577</v>
      </c>
      <c r="AN32" s="119">
        <v>28</v>
      </c>
      <c r="AO32" s="119" t="s">
        <v>581</v>
      </c>
      <c r="AP32" s="119" t="s">
        <v>582</v>
      </c>
      <c r="AQ32" s="119">
        <v>2031</v>
      </c>
      <c r="AR32" s="119" t="s">
        <v>586</v>
      </c>
      <c r="AS32" s="119">
        <v>2033</v>
      </c>
      <c r="AT32" s="119" t="s">
        <v>587</v>
      </c>
      <c r="AU32" s="119" t="s">
        <v>598</v>
      </c>
      <c r="AV32" s="119" t="s">
        <v>600</v>
      </c>
      <c r="AW32" s="149"/>
      <c r="AX32" s="119" t="s">
        <v>626</v>
      </c>
      <c r="AY32" s="119" t="s">
        <v>625</v>
      </c>
      <c r="AZ32" s="119" t="s">
        <v>627</v>
      </c>
      <c r="BA32" s="119">
        <v>2040</v>
      </c>
      <c r="BB32" s="119" t="s">
        <v>628</v>
      </c>
      <c r="BC32" s="119" t="s">
        <v>629</v>
      </c>
      <c r="BD32" s="119">
        <v>2043</v>
      </c>
      <c r="BE32" s="119" t="s">
        <v>630</v>
      </c>
      <c r="BF32" s="119">
        <v>2045</v>
      </c>
      <c r="BG32" s="119" t="s">
        <v>646</v>
      </c>
      <c r="BH32" s="119" t="s">
        <v>647</v>
      </c>
      <c r="BI32" s="119" t="s">
        <v>648</v>
      </c>
      <c r="BJ32" s="119" t="s">
        <v>650</v>
      </c>
      <c r="BK32" s="119" t="s">
        <v>651</v>
      </c>
      <c r="BL32" s="119" t="s">
        <v>652</v>
      </c>
    </row>
    <row r="33" spans="1:64" ht="15.75" customHeight="1" x14ac:dyDescent="0.2">
      <c r="A33" s="23"/>
      <c r="B33" s="197"/>
      <c r="C33" s="122" t="s">
        <v>463</v>
      </c>
      <c r="D33" s="122" t="s">
        <v>454</v>
      </c>
      <c r="E33" s="122" t="s">
        <v>455</v>
      </c>
      <c r="F33" s="122" t="s">
        <v>457</v>
      </c>
      <c r="G33" s="122" t="s">
        <v>458</v>
      </c>
      <c r="H33" s="122" t="s">
        <v>470</v>
      </c>
      <c r="I33" s="122" t="s">
        <v>471</v>
      </c>
      <c r="J33" s="122" t="s">
        <v>491</v>
      </c>
      <c r="K33" s="122" t="s">
        <v>493</v>
      </c>
      <c r="L33" s="122" t="s">
        <v>494</v>
      </c>
      <c r="M33" s="127"/>
      <c r="N33" s="122" t="s">
        <v>495</v>
      </c>
      <c r="O33" s="122" t="s">
        <v>496</v>
      </c>
      <c r="P33" s="122" t="s">
        <v>497</v>
      </c>
      <c r="Q33" s="122" t="s">
        <v>507</v>
      </c>
      <c r="R33" s="122" t="s">
        <v>508</v>
      </c>
      <c r="S33" s="122" t="s">
        <v>510</v>
      </c>
      <c r="T33" s="122"/>
      <c r="U33" s="122" t="s">
        <v>516</v>
      </c>
      <c r="V33" s="122" t="s">
        <v>512</v>
      </c>
      <c r="W33" s="122" t="s">
        <v>533</v>
      </c>
      <c r="X33" s="122" t="s">
        <v>532</v>
      </c>
      <c r="Y33" s="122" t="s">
        <v>525</v>
      </c>
      <c r="Z33" s="122" t="s">
        <v>527</v>
      </c>
      <c r="AA33" s="122" t="s">
        <v>530</v>
      </c>
      <c r="AB33" s="131"/>
      <c r="AC33" s="122" t="s">
        <v>545</v>
      </c>
      <c r="AD33" s="122" t="s">
        <v>547</v>
      </c>
      <c r="AE33" s="131"/>
      <c r="AF33" s="122" t="s">
        <v>556</v>
      </c>
      <c r="AG33" s="122" t="s">
        <v>557</v>
      </c>
      <c r="AH33" s="131"/>
      <c r="AI33" s="122" t="s">
        <v>558</v>
      </c>
      <c r="AJ33" s="122" t="s">
        <v>559</v>
      </c>
      <c r="AK33" s="122" t="s">
        <v>569</v>
      </c>
      <c r="AL33" s="122" t="s">
        <v>573</v>
      </c>
      <c r="AM33" s="122" t="s">
        <v>560</v>
      </c>
      <c r="AN33" s="122" t="s">
        <v>567</v>
      </c>
      <c r="AO33" s="122" t="s">
        <v>568</v>
      </c>
      <c r="AP33" s="219" t="s">
        <v>570</v>
      </c>
      <c r="AQ33" s="122" t="s">
        <v>572</v>
      </c>
      <c r="AR33" s="122" t="s">
        <v>588</v>
      </c>
      <c r="AS33" s="122" t="s">
        <v>589</v>
      </c>
      <c r="AT33" s="122" t="s">
        <v>590</v>
      </c>
      <c r="AU33" s="122" t="s">
        <v>597</v>
      </c>
      <c r="AV33" s="122" t="s">
        <v>599</v>
      </c>
      <c r="AW33" s="249"/>
      <c r="AX33" s="122" t="s">
        <v>601</v>
      </c>
      <c r="AY33" s="122" t="s">
        <v>607</v>
      </c>
      <c r="AZ33" s="122" t="s">
        <v>608</v>
      </c>
      <c r="BA33" s="122" t="s">
        <v>609</v>
      </c>
      <c r="BB33" s="122" t="s">
        <v>623</v>
      </c>
      <c r="BC33" s="122" t="s">
        <v>621</v>
      </c>
      <c r="BD33" s="122" t="s">
        <v>622</v>
      </c>
      <c r="BE33" s="122" t="s">
        <v>624</v>
      </c>
      <c r="BF33" s="122" t="s">
        <v>639</v>
      </c>
      <c r="BG33" s="122" t="s">
        <v>640</v>
      </c>
      <c r="BH33" s="122" t="s">
        <v>641</v>
      </c>
      <c r="BI33" s="122" t="s">
        <v>642</v>
      </c>
      <c r="BJ33" s="122" t="s">
        <v>649</v>
      </c>
      <c r="BK33" s="122" t="s">
        <v>643</v>
      </c>
      <c r="BL33" s="122" t="s">
        <v>644</v>
      </c>
    </row>
    <row r="34" spans="1:64" ht="15.75" customHeight="1" x14ac:dyDescent="0.2">
      <c r="A34" s="31" t="s">
        <v>117</v>
      </c>
      <c r="B34" s="198"/>
      <c r="C34" s="175">
        <v>43812</v>
      </c>
      <c r="D34" s="137">
        <v>43815</v>
      </c>
      <c r="E34" s="175">
        <v>43821</v>
      </c>
      <c r="F34" s="137">
        <v>43827</v>
      </c>
      <c r="G34" s="137">
        <v>43834</v>
      </c>
      <c r="H34" s="137">
        <v>43841</v>
      </c>
      <c r="I34" s="175">
        <v>43851</v>
      </c>
      <c r="J34" s="175">
        <v>43862</v>
      </c>
      <c r="K34" s="137">
        <v>43865</v>
      </c>
      <c r="L34" s="137">
        <v>43869</v>
      </c>
      <c r="M34" s="127"/>
      <c r="N34" s="124">
        <v>43884</v>
      </c>
      <c r="O34" s="124">
        <v>43890</v>
      </c>
      <c r="P34" s="175">
        <v>43901</v>
      </c>
      <c r="Q34" s="137">
        <v>43904</v>
      </c>
      <c r="R34" s="175">
        <v>43914</v>
      </c>
      <c r="S34" s="137">
        <v>43918</v>
      </c>
      <c r="T34" s="187"/>
      <c r="U34" s="137">
        <v>43932</v>
      </c>
      <c r="V34" s="137">
        <v>43939</v>
      </c>
      <c r="W34" s="137">
        <v>43946</v>
      </c>
      <c r="X34" s="137">
        <v>43953</v>
      </c>
      <c r="Y34" s="137">
        <v>43960</v>
      </c>
      <c r="Z34" s="137">
        <v>43967</v>
      </c>
      <c r="AA34" s="137">
        <v>43973</v>
      </c>
      <c r="AB34" s="187"/>
      <c r="AC34" s="137">
        <v>43988</v>
      </c>
      <c r="AD34" s="137">
        <f>+AC34+7</f>
        <v>43995</v>
      </c>
      <c r="AE34" s="187"/>
      <c r="AF34" s="175">
        <v>44013</v>
      </c>
      <c r="AG34" s="204">
        <v>44019</v>
      </c>
      <c r="AH34" s="187"/>
      <c r="AI34" s="137">
        <v>44030</v>
      </c>
      <c r="AJ34" s="223">
        <v>44040</v>
      </c>
      <c r="AK34" s="226">
        <v>44052</v>
      </c>
      <c r="AL34" s="209" t="s">
        <v>563</v>
      </c>
      <c r="AM34" s="137">
        <v>44058</v>
      </c>
      <c r="AN34" s="137">
        <v>44065</v>
      </c>
      <c r="AO34" s="223">
        <v>44074</v>
      </c>
      <c r="AP34" s="220">
        <v>44079</v>
      </c>
      <c r="AQ34" s="137">
        <v>44086</v>
      </c>
      <c r="AR34" s="239">
        <v>44099</v>
      </c>
      <c r="AS34" s="137">
        <v>44100</v>
      </c>
      <c r="AT34" s="239">
        <v>44115</v>
      </c>
      <c r="AU34" s="137">
        <v>44117</v>
      </c>
      <c r="AV34" s="239">
        <v>44128</v>
      </c>
      <c r="AW34" s="229"/>
      <c r="AX34" s="223">
        <v>44135</v>
      </c>
      <c r="AY34" s="209" t="s">
        <v>563</v>
      </c>
      <c r="AZ34" s="204">
        <v>44149</v>
      </c>
      <c r="BA34" s="137">
        <f>+AZ34+7</f>
        <v>44156</v>
      </c>
      <c r="BB34" s="137">
        <f t="shared" ref="BB34:BD34" si="128">+BA34+7</f>
        <v>44163</v>
      </c>
      <c r="BC34" s="137">
        <f t="shared" si="128"/>
        <v>44170</v>
      </c>
      <c r="BD34" s="137">
        <f t="shared" si="128"/>
        <v>44177</v>
      </c>
      <c r="BE34" s="253">
        <v>44184</v>
      </c>
      <c r="BF34" s="239">
        <v>44193</v>
      </c>
      <c r="BG34" s="137">
        <v>44198</v>
      </c>
      <c r="BH34" s="137">
        <v>44205</v>
      </c>
      <c r="BI34" s="239">
        <v>44216</v>
      </c>
      <c r="BJ34" s="137">
        <v>44229</v>
      </c>
      <c r="BK34" s="137">
        <v>44234</v>
      </c>
      <c r="BL34" s="209" t="s">
        <v>563</v>
      </c>
    </row>
    <row r="35" spans="1:64" ht="15.75" customHeight="1" x14ac:dyDescent="0.2">
      <c r="A35" s="40" t="s">
        <v>243</v>
      </c>
      <c r="B35" s="198"/>
      <c r="C35" s="124">
        <f t="shared" ref="C35:H36" si="129">+C34+2</f>
        <v>43814</v>
      </c>
      <c r="D35" s="164" t="s">
        <v>118</v>
      </c>
      <c r="E35" s="159">
        <v>43820</v>
      </c>
      <c r="F35" s="124">
        <f t="shared" si="129"/>
        <v>43829</v>
      </c>
      <c r="G35" s="124">
        <f t="shared" si="129"/>
        <v>43836</v>
      </c>
      <c r="H35" s="124">
        <f t="shared" si="129"/>
        <v>43843</v>
      </c>
      <c r="I35" s="159">
        <v>43849</v>
      </c>
      <c r="J35" s="179">
        <v>43863</v>
      </c>
      <c r="K35" s="164" t="s">
        <v>118</v>
      </c>
      <c r="L35" s="124">
        <f t="shared" ref="L35" si="130">+L34+2</f>
        <v>43871</v>
      </c>
      <c r="M35" s="127"/>
      <c r="N35" s="124">
        <v>43885</v>
      </c>
      <c r="O35" s="124">
        <v>43892</v>
      </c>
      <c r="P35" s="159">
        <v>43899</v>
      </c>
      <c r="Q35" s="124">
        <f t="shared" ref="Q35" si="131">+Q34+2</f>
        <v>43906</v>
      </c>
      <c r="R35" s="159">
        <v>43912</v>
      </c>
      <c r="S35" s="124">
        <f t="shared" ref="S35" si="132">+S34+2</f>
        <v>43920</v>
      </c>
      <c r="T35" s="131"/>
      <c r="U35" s="124">
        <f t="shared" ref="U35:W35" si="133">+U34+2</f>
        <v>43934</v>
      </c>
      <c r="V35" s="124">
        <f t="shared" si="133"/>
        <v>43941</v>
      </c>
      <c r="W35" s="124">
        <f t="shared" si="133"/>
        <v>43948</v>
      </c>
      <c r="X35" s="124">
        <f t="shared" ref="X35:Y36" si="134">+X34+2</f>
        <v>43955</v>
      </c>
      <c r="Y35" s="124">
        <f t="shared" si="134"/>
        <v>43962</v>
      </c>
      <c r="Z35" s="124">
        <f t="shared" ref="Z35" si="135">+Z34+2</f>
        <v>43969</v>
      </c>
      <c r="AA35" s="124">
        <v>43976</v>
      </c>
      <c r="AB35" s="131"/>
      <c r="AC35" s="124">
        <f t="shared" ref="AC35" si="136">+AC34+2</f>
        <v>43990</v>
      </c>
      <c r="AD35" s="124">
        <f t="shared" ref="AD35" si="137">+AD34+2</f>
        <v>43997</v>
      </c>
      <c r="AE35" s="131"/>
      <c r="AF35" s="159">
        <v>44010</v>
      </c>
      <c r="AG35" s="204">
        <v>44021</v>
      </c>
      <c r="AH35" s="131"/>
      <c r="AI35" s="124">
        <f t="shared" ref="AI35:AM35" si="138">+AI34+2</f>
        <v>44032</v>
      </c>
      <c r="AJ35" s="214">
        <v>44038</v>
      </c>
      <c r="AK35" s="209" t="s">
        <v>563</v>
      </c>
      <c r="AL35" s="124">
        <v>44054</v>
      </c>
      <c r="AM35" s="124">
        <f t="shared" si="138"/>
        <v>44060</v>
      </c>
      <c r="AN35" s="176">
        <v>44070</v>
      </c>
      <c r="AO35" s="176">
        <v>44073</v>
      </c>
      <c r="AP35" s="189">
        <f t="shared" ref="AP35:AQ35" si="139">+AP34+2</f>
        <v>44081</v>
      </c>
      <c r="AQ35" s="124">
        <f t="shared" si="139"/>
        <v>44088</v>
      </c>
      <c r="AR35" s="214">
        <v>44097</v>
      </c>
      <c r="AS35" s="124">
        <f t="shared" ref="AS35" si="140">+AS34+2</f>
        <v>44102</v>
      </c>
      <c r="AT35" s="214">
        <v>44113</v>
      </c>
      <c r="AU35" s="124">
        <f t="shared" ref="AU35" si="141">+AU34+2</f>
        <v>44119</v>
      </c>
      <c r="AV35" s="209" t="s">
        <v>563</v>
      </c>
      <c r="AW35" s="229"/>
      <c r="AX35" s="223">
        <v>44137</v>
      </c>
      <c r="AY35" s="214">
        <v>44147</v>
      </c>
      <c r="AZ35" s="128">
        <f t="shared" ref="AZ35:BA35" si="142">+AZ34+2</f>
        <v>44151</v>
      </c>
      <c r="BA35" s="124">
        <f t="shared" si="142"/>
        <v>44158</v>
      </c>
      <c r="BB35" s="124">
        <f t="shared" ref="BB35:BC35" si="143">+BB34+2</f>
        <v>44165</v>
      </c>
      <c r="BC35" s="124">
        <f t="shared" si="143"/>
        <v>44172</v>
      </c>
      <c r="BD35" s="124">
        <f t="shared" ref="BD35" si="144">+BD34+2</f>
        <v>44179</v>
      </c>
      <c r="BE35" s="254">
        <v>44186</v>
      </c>
      <c r="BF35" s="214">
        <v>44191</v>
      </c>
      <c r="BG35" s="209" t="s">
        <v>563</v>
      </c>
      <c r="BH35" s="124">
        <f t="shared" ref="BH35" si="145">+BH34+2</f>
        <v>44207</v>
      </c>
      <c r="BI35" s="214">
        <v>44215</v>
      </c>
      <c r="BJ35" s="124">
        <v>44231</v>
      </c>
      <c r="BK35" s="209" t="s">
        <v>563</v>
      </c>
      <c r="BL35" s="124">
        <v>44240</v>
      </c>
    </row>
    <row r="36" spans="1:64" s="158" customFormat="1" ht="23.25" customHeight="1" x14ac:dyDescent="0.2">
      <c r="A36" s="51" t="s">
        <v>128</v>
      </c>
      <c r="B36" s="230"/>
      <c r="C36" s="231">
        <v>43810</v>
      </c>
      <c r="D36" s="232">
        <v>43817</v>
      </c>
      <c r="E36" s="232">
        <v>43824</v>
      </c>
      <c r="F36" s="232">
        <f t="shared" si="129"/>
        <v>43831</v>
      </c>
      <c r="G36" s="232">
        <f t="shared" si="129"/>
        <v>43838</v>
      </c>
      <c r="H36" s="232">
        <f t="shared" si="129"/>
        <v>43845</v>
      </c>
      <c r="I36" s="232">
        <v>43853</v>
      </c>
      <c r="J36" s="231">
        <v>43859</v>
      </c>
      <c r="K36" s="232">
        <v>43866</v>
      </c>
      <c r="L36" s="232">
        <f t="shared" ref="L36" si="146">+L35+2</f>
        <v>43873</v>
      </c>
      <c r="M36" s="233"/>
      <c r="N36" s="232">
        <v>43888</v>
      </c>
      <c r="O36" s="232">
        <v>43894</v>
      </c>
      <c r="P36" s="232">
        <v>43903</v>
      </c>
      <c r="Q36" s="232">
        <f t="shared" ref="Q36" si="147">+Q35+2</f>
        <v>43908</v>
      </c>
      <c r="R36" s="232">
        <v>43916</v>
      </c>
      <c r="S36" s="232">
        <f t="shared" ref="S36" si="148">+S35+2</f>
        <v>43922</v>
      </c>
      <c r="T36" s="234"/>
      <c r="U36" s="232">
        <f>+U35+2</f>
        <v>43936</v>
      </c>
      <c r="V36" s="232">
        <f t="shared" ref="V36:W36" si="149">+V35+2</f>
        <v>43943</v>
      </c>
      <c r="W36" s="232">
        <f t="shared" si="149"/>
        <v>43950</v>
      </c>
      <c r="X36" s="232">
        <f t="shared" si="134"/>
        <v>43957</v>
      </c>
      <c r="Y36" s="232">
        <f t="shared" si="134"/>
        <v>43964</v>
      </c>
      <c r="Z36" s="232">
        <f t="shared" ref="Z36:AA36" si="150">+Z35+2</f>
        <v>43971</v>
      </c>
      <c r="AA36" s="232">
        <f t="shared" si="150"/>
        <v>43978</v>
      </c>
      <c r="AB36" s="234"/>
      <c r="AC36" s="232">
        <f t="shared" ref="AC36" si="151">+AC35+2</f>
        <v>43992</v>
      </c>
      <c r="AD36" s="235">
        <v>44004</v>
      </c>
      <c r="AE36" s="234"/>
      <c r="AF36" s="232">
        <v>44014</v>
      </c>
      <c r="AG36" s="236">
        <v>44017</v>
      </c>
      <c r="AH36" s="234"/>
      <c r="AI36" s="232">
        <f t="shared" ref="AI36:AM36" si="152">+AI35+2</f>
        <v>44034</v>
      </c>
      <c r="AJ36" s="235">
        <v>44043</v>
      </c>
      <c r="AK36" s="237">
        <v>44049</v>
      </c>
      <c r="AL36" s="232">
        <v>44055</v>
      </c>
      <c r="AM36" s="232">
        <f t="shared" si="152"/>
        <v>44062</v>
      </c>
      <c r="AN36" s="235">
        <v>44072</v>
      </c>
      <c r="AO36" s="209" t="s">
        <v>563</v>
      </c>
      <c r="AP36" s="238">
        <f t="shared" ref="AP36" si="153">+AP35+2</f>
        <v>44083</v>
      </c>
      <c r="AQ36" s="241" t="s">
        <v>602</v>
      </c>
      <c r="AR36" s="236">
        <v>44096</v>
      </c>
      <c r="AS36" s="241" t="s">
        <v>612</v>
      </c>
      <c r="AT36" s="236">
        <v>44109</v>
      </c>
      <c r="AU36" s="209" t="s">
        <v>563</v>
      </c>
      <c r="AV36" s="236">
        <v>44125</v>
      </c>
      <c r="AW36" s="229"/>
      <c r="AX36" s="223">
        <v>44141</v>
      </c>
      <c r="AY36" s="236">
        <v>44144</v>
      </c>
      <c r="AZ36" s="251">
        <f t="shared" ref="AZ36:BA36" si="154">+AZ35+2</f>
        <v>44153</v>
      </c>
      <c r="BA36" s="232">
        <f t="shared" si="154"/>
        <v>44160</v>
      </c>
      <c r="BB36" s="232">
        <f t="shared" ref="BB36:BC36" si="155">+BB35+2</f>
        <v>44167</v>
      </c>
      <c r="BC36" s="232">
        <f t="shared" si="155"/>
        <v>44174</v>
      </c>
      <c r="BD36" s="232">
        <f t="shared" ref="BD36" si="156">+BD35+2</f>
        <v>44181</v>
      </c>
      <c r="BE36" s="232">
        <v>44188</v>
      </c>
      <c r="BF36" s="232">
        <v>44195</v>
      </c>
      <c r="BG36" s="232">
        <v>44202</v>
      </c>
      <c r="BH36" s="232">
        <v>44211</v>
      </c>
      <c r="BI36" s="232">
        <v>44218</v>
      </c>
      <c r="BJ36" s="231">
        <v>44226</v>
      </c>
      <c r="BK36" s="231">
        <v>44230</v>
      </c>
      <c r="BL36" s="231">
        <v>44237</v>
      </c>
    </row>
    <row r="37" spans="1:64" ht="15.75" customHeight="1" x14ac:dyDescent="0.2">
      <c r="A37" s="51" t="s">
        <v>114</v>
      </c>
      <c r="B37" s="199"/>
      <c r="C37" s="164" t="s">
        <v>118</v>
      </c>
      <c r="D37" s="124">
        <f t="shared" ref="D37:K37" si="157">+D36+3</f>
        <v>43820</v>
      </c>
      <c r="E37" s="124">
        <v>43829</v>
      </c>
      <c r="F37" s="124">
        <f t="shared" si="157"/>
        <v>43834</v>
      </c>
      <c r="G37" s="124">
        <f t="shared" si="157"/>
        <v>43841</v>
      </c>
      <c r="H37" s="185">
        <f t="shared" si="157"/>
        <v>43848</v>
      </c>
      <c r="I37" s="124">
        <f t="shared" si="157"/>
        <v>43856</v>
      </c>
      <c r="J37" s="164" t="s">
        <v>118</v>
      </c>
      <c r="K37" s="124">
        <f t="shared" si="157"/>
        <v>43869</v>
      </c>
      <c r="L37" s="124">
        <f t="shared" ref="L37" si="158">+L36+3</f>
        <v>43876</v>
      </c>
      <c r="M37" s="127"/>
      <c r="N37" s="124">
        <v>43891</v>
      </c>
      <c r="O37" s="124">
        <v>43897</v>
      </c>
      <c r="P37" s="164" t="s">
        <v>118</v>
      </c>
      <c r="Q37" s="124">
        <f t="shared" ref="Q37" si="159">+Q36+3</f>
        <v>43911</v>
      </c>
      <c r="R37" s="164" t="s">
        <v>118</v>
      </c>
      <c r="S37" s="124">
        <f t="shared" ref="S37" si="160">+S36+3</f>
        <v>43925</v>
      </c>
      <c r="T37" s="131"/>
      <c r="U37" s="124">
        <f t="shared" ref="U37:AA37" si="161">+U36+3</f>
        <v>43939</v>
      </c>
      <c r="V37" s="124">
        <f t="shared" si="161"/>
        <v>43946</v>
      </c>
      <c r="W37" s="124">
        <f t="shared" si="161"/>
        <v>43953</v>
      </c>
      <c r="X37" s="124">
        <f t="shared" si="161"/>
        <v>43960</v>
      </c>
      <c r="Y37" s="124">
        <f t="shared" si="161"/>
        <v>43967</v>
      </c>
      <c r="Z37" s="124">
        <f t="shared" si="161"/>
        <v>43974</v>
      </c>
      <c r="AA37" s="124">
        <f t="shared" si="161"/>
        <v>43981</v>
      </c>
      <c r="AB37" s="131"/>
      <c r="AC37" s="124">
        <f t="shared" ref="AC37" si="162">+AC36+3</f>
        <v>43995</v>
      </c>
      <c r="AD37" s="124">
        <v>44008</v>
      </c>
      <c r="AE37" s="131"/>
      <c r="AF37" s="209" t="s">
        <v>563</v>
      </c>
      <c r="AG37" s="124">
        <v>44023</v>
      </c>
      <c r="AH37" s="131"/>
      <c r="AI37" s="124">
        <f t="shared" ref="AI37:AM37" si="163">+AI36+3</f>
        <v>44037</v>
      </c>
      <c r="AJ37" s="124">
        <v>44046</v>
      </c>
      <c r="AK37" s="209" t="s">
        <v>563</v>
      </c>
      <c r="AL37" s="209" t="s">
        <v>563</v>
      </c>
      <c r="AM37" s="124">
        <f t="shared" si="163"/>
        <v>44065</v>
      </c>
      <c r="AN37" s="209" t="s">
        <v>563</v>
      </c>
      <c r="AO37" s="124">
        <v>44079</v>
      </c>
      <c r="AP37" s="189">
        <f t="shared" ref="AP37" si="164">+AP36+3</f>
        <v>44086</v>
      </c>
      <c r="AQ37" s="124">
        <v>44093</v>
      </c>
      <c r="AR37" s="209" t="s">
        <v>563</v>
      </c>
      <c r="AS37" s="124">
        <v>44107</v>
      </c>
      <c r="AT37" s="209" t="s">
        <v>563</v>
      </c>
      <c r="AU37" s="124">
        <v>44124</v>
      </c>
      <c r="AV37" s="209" t="s">
        <v>563</v>
      </c>
      <c r="AW37" s="229"/>
      <c r="AX37" s="124">
        <v>44142</v>
      </c>
      <c r="AY37" s="209" t="s">
        <v>563</v>
      </c>
      <c r="AZ37" s="124">
        <f t="shared" ref="AZ37:BA37" si="165">+AZ36+3</f>
        <v>44156</v>
      </c>
      <c r="BA37" s="124">
        <f t="shared" si="165"/>
        <v>44163</v>
      </c>
      <c r="BB37" s="124">
        <f t="shared" ref="BB37:BC37" si="166">+BB36+3</f>
        <v>44170</v>
      </c>
      <c r="BC37" s="124">
        <f t="shared" si="166"/>
        <v>44177</v>
      </c>
      <c r="BD37" s="124">
        <f t="shared" ref="BD37:BE37" si="167">+BD36+3</f>
        <v>44184</v>
      </c>
      <c r="BE37" s="124">
        <f t="shared" si="167"/>
        <v>44191</v>
      </c>
      <c r="BF37" s="124">
        <f t="shared" ref="BF37" si="168">+BF36+3</f>
        <v>44198</v>
      </c>
      <c r="BG37" s="124">
        <v>44207</v>
      </c>
      <c r="BH37" s="235">
        <v>44214</v>
      </c>
      <c r="BI37" s="124">
        <v>44220</v>
      </c>
      <c r="BJ37" s="209" t="s">
        <v>563</v>
      </c>
      <c r="BK37" s="124">
        <v>44238</v>
      </c>
      <c r="BL37" s="209" t="s">
        <v>563</v>
      </c>
    </row>
    <row r="38" spans="1:64" ht="15.75" customHeight="1" x14ac:dyDescent="0.2">
      <c r="A38" s="51" t="s">
        <v>264</v>
      </c>
      <c r="B38" s="199"/>
      <c r="C38" s="164" t="s">
        <v>118</v>
      </c>
      <c r="D38" s="124">
        <f t="shared" ref="D38:I38" si="169">+D37+4</f>
        <v>43824</v>
      </c>
      <c r="E38" s="124">
        <f t="shared" si="169"/>
        <v>43833</v>
      </c>
      <c r="F38" s="124">
        <f t="shared" si="169"/>
        <v>43838</v>
      </c>
      <c r="G38" s="124">
        <f t="shared" si="169"/>
        <v>43845</v>
      </c>
      <c r="H38" s="124">
        <f t="shared" si="169"/>
        <v>43852</v>
      </c>
      <c r="I38" s="124">
        <f t="shared" si="169"/>
        <v>43860</v>
      </c>
      <c r="J38" s="164" t="s">
        <v>118</v>
      </c>
      <c r="K38" s="124">
        <f t="shared" ref="K38:L38" si="170">+K37+4</f>
        <v>43873</v>
      </c>
      <c r="L38" s="124">
        <f t="shared" si="170"/>
        <v>43880</v>
      </c>
      <c r="M38" s="127"/>
      <c r="N38" s="124">
        <v>43894</v>
      </c>
      <c r="O38" s="124">
        <v>43901</v>
      </c>
      <c r="P38" s="124">
        <v>43908</v>
      </c>
      <c r="Q38" s="124">
        <f>+Q37+3</f>
        <v>43914</v>
      </c>
      <c r="R38" s="124">
        <v>43922</v>
      </c>
      <c r="S38" s="124">
        <f t="shared" ref="S38" si="171">+S37+4</f>
        <v>43929</v>
      </c>
      <c r="T38" s="131"/>
      <c r="U38" s="124">
        <f t="shared" ref="U38:AA38" si="172">+U37+4</f>
        <v>43943</v>
      </c>
      <c r="V38" s="124">
        <f t="shared" si="172"/>
        <v>43950</v>
      </c>
      <c r="W38" s="124">
        <f t="shared" si="172"/>
        <v>43957</v>
      </c>
      <c r="X38" s="124">
        <f t="shared" si="172"/>
        <v>43964</v>
      </c>
      <c r="Y38" s="124">
        <f t="shared" si="172"/>
        <v>43971</v>
      </c>
      <c r="Z38" s="124">
        <f t="shared" si="172"/>
        <v>43978</v>
      </c>
      <c r="AA38" s="124">
        <f t="shared" si="172"/>
        <v>43985</v>
      </c>
      <c r="AB38" s="131"/>
      <c r="AC38" s="124">
        <f t="shared" ref="AC38" si="173">+AC37+4</f>
        <v>43999</v>
      </c>
      <c r="AD38" s="124">
        <v>44010</v>
      </c>
      <c r="AE38" s="131"/>
      <c r="AF38" s="124">
        <v>44020</v>
      </c>
      <c r="AG38" s="124">
        <f t="shared" ref="AG38" si="174">+AG37+4</f>
        <v>44027</v>
      </c>
      <c r="AH38" s="131"/>
      <c r="AI38" s="124">
        <f t="shared" ref="AI38:AM38" si="175">+AI37+4</f>
        <v>44041</v>
      </c>
      <c r="AJ38" s="124">
        <f t="shared" si="175"/>
        <v>44050</v>
      </c>
      <c r="AK38" s="227">
        <v>44056</v>
      </c>
      <c r="AL38" s="124">
        <v>44062</v>
      </c>
      <c r="AM38" s="124">
        <f t="shared" si="175"/>
        <v>44069</v>
      </c>
      <c r="AN38" s="124">
        <v>44076</v>
      </c>
      <c r="AO38" s="124">
        <f t="shared" ref="AO38:AQ38" si="176">+AO37+4</f>
        <v>44083</v>
      </c>
      <c r="AP38" s="189">
        <f t="shared" si="176"/>
        <v>44090</v>
      </c>
      <c r="AQ38" s="124">
        <f t="shared" si="176"/>
        <v>44097</v>
      </c>
      <c r="AR38" s="124">
        <v>44105</v>
      </c>
      <c r="AS38" s="124">
        <f t="shared" ref="AS38" si="177">+AS37+4</f>
        <v>44111</v>
      </c>
      <c r="AT38" s="124">
        <v>44118</v>
      </c>
      <c r="AU38" s="209" t="s">
        <v>563</v>
      </c>
      <c r="AV38" s="124">
        <v>44134</v>
      </c>
      <c r="AW38" s="229"/>
      <c r="AX38" s="124">
        <v>44146</v>
      </c>
      <c r="AY38" s="124">
        <v>44153</v>
      </c>
      <c r="AZ38" s="124">
        <f t="shared" ref="AZ38:BA38" si="178">+AZ37+4</f>
        <v>44160</v>
      </c>
      <c r="BA38" s="124">
        <f t="shared" si="178"/>
        <v>44167</v>
      </c>
      <c r="BB38" s="124">
        <f t="shared" ref="BB38:BC38" si="179">+BB37+4</f>
        <v>44174</v>
      </c>
      <c r="BC38" s="124">
        <f t="shared" si="179"/>
        <v>44181</v>
      </c>
      <c r="BD38" s="124">
        <f t="shared" ref="BD38:BE38" si="180">+BD37+4</f>
        <v>44188</v>
      </c>
      <c r="BE38" s="124">
        <f t="shared" si="180"/>
        <v>44195</v>
      </c>
      <c r="BF38" s="124">
        <f t="shared" ref="BF38:BI38" si="181">+BF37+4</f>
        <v>44202</v>
      </c>
      <c r="BG38" s="209" t="s">
        <v>563</v>
      </c>
      <c r="BH38" s="124">
        <v>44219</v>
      </c>
      <c r="BI38" s="124">
        <f t="shared" si="181"/>
        <v>44224</v>
      </c>
      <c r="BJ38" s="209" t="s">
        <v>563</v>
      </c>
      <c r="BK38" s="209" t="s">
        <v>563</v>
      </c>
      <c r="BL38" s="124">
        <v>44244</v>
      </c>
    </row>
    <row r="39" spans="1:64" ht="15.75" customHeight="1" x14ac:dyDescent="0.2">
      <c r="A39" s="51" t="s">
        <v>266</v>
      </c>
      <c r="B39" s="199"/>
      <c r="C39" s="124">
        <v>43825</v>
      </c>
      <c r="D39" s="124">
        <v>43467</v>
      </c>
      <c r="E39" s="124">
        <f t="shared" ref="E39:K39" si="182">+E38+8</f>
        <v>43841</v>
      </c>
      <c r="F39" s="124">
        <f t="shared" si="182"/>
        <v>43846</v>
      </c>
      <c r="G39" s="124">
        <f t="shared" si="182"/>
        <v>43853</v>
      </c>
      <c r="H39" s="124">
        <f t="shared" si="182"/>
        <v>43860</v>
      </c>
      <c r="I39" s="124">
        <f t="shared" si="182"/>
        <v>43868</v>
      </c>
      <c r="J39" s="124">
        <v>43873</v>
      </c>
      <c r="K39" s="124">
        <f t="shared" si="182"/>
        <v>43881</v>
      </c>
      <c r="L39" s="124">
        <f t="shared" ref="L39" si="183">+L38+8</f>
        <v>43888</v>
      </c>
      <c r="M39" s="127"/>
      <c r="N39" s="124">
        <v>43901</v>
      </c>
      <c r="O39" s="124">
        <v>43908</v>
      </c>
      <c r="P39" s="124">
        <f t="shared" ref="P39" si="184">+P38+8</f>
        <v>43916</v>
      </c>
      <c r="Q39" s="124">
        <f t="shared" ref="Q39" si="185">+Q38+8</f>
        <v>43922</v>
      </c>
      <c r="R39" s="124">
        <v>43930</v>
      </c>
      <c r="S39" s="124">
        <f t="shared" ref="S39" si="186">+S38+8</f>
        <v>43937</v>
      </c>
      <c r="T39" s="131"/>
      <c r="U39" s="124">
        <f t="shared" ref="U39:AA39" si="187">+U38+8</f>
        <v>43951</v>
      </c>
      <c r="V39" s="124">
        <f t="shared" si="187"/>
        <v>43958</v>
      </c>
      <c r="W39" s="124">
        <f t="shared" si="187"/>
        <v>43965</v>
      </c>
      <c r="X39" s="124">
        <f t="shared" si="187"/>
        <v>43972</v>
      </c>
      <c r="Y39" s="124">
        <f t="shared" si="187"/>
        <v>43979</v>
      </c>
      <c r="Z39" s="124">
        <f t="shared" si="187"/>
        <v>43986</v>
      </c>
      <c r="AA39" s="124">
        <f t="shared" si="187"/>
        <v>43993</v>
      </c>
      <c r="AB39" s="131"/>
      <c r="AC39" s="124">
        <f t="shared" ref="AC39:AD39" si="188">+AC38+8</f>
        <v>44007</v>
      </c>
      <c r="AD39" s="124">
        <f t="shared" si="188"/>
        <v>44018</v>
      </c>
      <c r="AE39" s="131"/>
      <c r="AF39" s="207">
        <v>44028</v>
      </c>
      <c r="AG39" s="207">
        <f t="shared" ref="AG39" si="189">+AG38+8</f>
        <v>44035</v>
      </c>
      <c r="AH39" s="208"/>
      <c r="AI39" s="207">
        <f t="shared" ref="AI39:AM39" si="190">+AI38+8</f>
        <v>44049</v>
      </c>
      <c r="AJ39" s="207">
        <f t="shared" si="190"/>
        <v>44058</v>
      </c>
      <c r="AK39" s="224">
        <v>44062</v>
      </c>
      <c r="AL39" s="207">
        <f t="shared" si="190"/>
        <v>44070</v>
      </c>
      <c r="AM39" s="207">
        <f t="shared" si="190"/>
        <v>44077</v>
      </c>
      <c r="AN39" s="207">
        <f t="shared" ref="AN39:AQ39" si="191">+AN38+8</f>
        <v>44084</v>
      </c>
      <c r="AO39" s="207">
        <f t="shared" si="191"/>
        <v>44091</v>
      </c>
      <c r="AP39" s="221">
        <f t="shared" si="191"/>
        <v>44098</v>
      </c>
      <c r="AQ39" s="207">
        <f t="shared" si="191"/>
        <v>44105</v>
      </c>
      <c r="AR39" s="207">
        <f t="shared" ref="AR39:AT39" si="192">+AR38+8</f>
        <v>44113</v>
      </c>
      <c r="AS39" s="207">
        <f t="shared" si="192"/>
        <v>44119</v>
      </c>
      <c r="AT39" s="207">
        <f t="shared" si="192"/>
        <v>44126</v>
      </c>
      <c r="AU39" s="207">
        <v>44133</v>
      </c>
      <c r="AV39" s="207">
        <v>44140</v>
      </c>
      <c r="AW39" s="229"/>
      <c r="AX39" s="207">
        <f>+AX38+7</f>
        <v>44153</v>
      </c>
      <c r="AY39" s="207">
        <v>44160</v>
      </c>
      <c r="AZ39" s="207">
        <f t="shared" ref="AZ39:BA39" si="193">+AZ38+8</f>
        <v>44168</v>
      </c>
      <c r="BA39" s="207">
        <f t="shared" si="193"/>
        <v>44175</v>
      </c>
      <c r="BB39" s="207">
        <f t="shared" ref="BB39:BC39" si="194">+BB38+8</f>
        <v>44182</v>
      </c>
      <c r="BC39" s="207">
        <f t="shared" si="194"/>
        <v>44189</v>
      </c>
      <c r="BD39" s="207">
        <f t="shared" ref="BD39:BE39" si="195">+BD38+8</f>
        <v>44196</v>
      </c>
      <c r="BE39" s="207">
        <f t="shared" si="195"/>
        <v>44203</v>
      </c>
      <c r="BF39" s="207">
        <f t="shared" ref="BF39:BI39" si="196">+BF38+8</f>
        <v>44210</v>
      </c>
      <c r="BG39" s="207">
        <v>44217</v>
      </c>
      <c r="BH39" s="207">
        <f t="shared" si="196"/>
        <v>44227</v>
      </c>
      <c r="BI39" s="207">
        <f t="shared" si="196"/>
        <v>44232</v>
      </c>
      <c r="BJ39" s="207">
        <v>44240</v>
      </c>
      <c r="BK39" s="207">
        <v>44246</v>
      </c>
      <c r="BL39" s="207">
        <f t="shared" ref="BL39" si="197">+BL38+8</f>
        <v>44252</v>
      </c>
    </row>
    <row r="40" spans="1:64" ht="15.75" customHeight="1" x14ac:dyDescent="0.2">
      <c r="A40" s="40" t="s">
        <v>267</v>
      </c>
      <c r="B40" s="198"/>
      <c r="C40" s="124">
        <f t="shared" ref="C40:K40" si="198">+C39+16</f>
        <v>43841</v>
      </c>
      <c r="D40" s="124">
        <f t="shared" si="198"/>
        <v>43483</v>
      </c>
      <c r="E40" s="124">
        <f t="shared" si="198"/>
        <v>43857</v>
      </c>
      <c r="F40" s="124">
        <f t="shared" si="198"/>
        <v>43862</v>
      </c>
      <c r="G40" s="124">
        <f t="shared" si="198"/>
        <v>43869</v>
      </c>
      <c r="H40" s="124">
        <f t="shared" si="198"/>
        <v>43876</v>
      </c>
      <c r="I40" s="124">
        <f t="shared" si="198"/>
        <v>43884</v>
      </c>
      <c r="J40" s="124">
        <v>43883</v>
      </c>
      <c r="K40" s="124">
        <f t="shared" si="198"/>
        <v>43897</v>
      </c>
      <c r="L40" s="124">
        <f t="shared" ref="L40" si="199">+L39+16</f>
        <v>43904</v>
      </c>
      <c r="M40" s="127"/>
      <c r="N40" s="128">
        <v>43920</v>
      </c>
      <c r="O40" s="128">
        <v>43927</v>
      </c>
      <c r="P40" s="124">
        <v>43934</v>
      </c>
      <c r="Q40" s="124">
        <v>43940</v>
      </c>
      <c r="R40" s="124">
        <v>43946</v>
      </c>
      <c r="S40" s="128">
        <v>43953</v>
      </c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90"/>
      <c r="AF40" s="212"/>
      <c r="AG40" s="212"/>
      <c r="AH40" s="212"/>
      <c r="AI40" s="212"/>
      <c r="AJ40" s="212"/>
      <c r="AK40" s="225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29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</row>
    <row r="41" spans="1:64" ht="15.75" customHeight="1" x14ac:dyDescent="0.2">
      <c r="A41" s="203" t="s">
        <v>553</v>
      </c>
      <c r="B41" s="205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27"/>
      <c r="N41" s="206"/>
      <c r="O41" s="206"/>
      <c r="P41" s="131"/>
      <c r="Q41" s="131"/>
      <c r="R41" s="131"/>
      <c r="S41" s="206"/>
      <c r="T41" s="131"/>
      <c r="U41" s="124">
        <f t="shared" ref="U41" si="200">+U39+16</f>
        <v>43967</v>
      </c>
      <c r="V41" s="124">
        <f>+V39+17</f>
        <v>43975</v>
      </c>
      <c r="W41" s="124">
        <f t="shared" ref="W41:AA41" si="201">+W39+16</f>
        <v>43981</v>
      </c>
      <c r="X41" s="124">
        <f t="shared" si="201"/>
        <v>43988</v>
      </c>
      <c r="Y41" s="124">
        <f t="shared" si="201"/>
        <v>43995</v>
      </c>
      <c r="Z41" s="124">
        <f t="shared" si="201"/>
        <v>44002</v>
      </c>
      <c r="AA41" s="124">
        <f t="shared" si="201"/>
        <v>44009</v>
      </c>
      <c r="AB41" s="131"/>
      <c r="AC41" s="124">
        <f>+AC39+16</f>
        <v>44023</v>
      </c>
      <c r="AD41" s="124">
        <f>+AD39+16</f>
        <v>44034</v>
      </c>
      <c r="AE41" s="190"/>
      <c r="AF41" s="128">
        <v>44044</v>
      </c>
      <c r="AG41" s="128">
        <f>+AG39+16</f>
        <v>44051</v>
      </c>
      <c r="AH41" s="206"/>
      <c r="AI41" s="128">
        <f t="shared" ref="AI41:AP41" si="202">+AI39+16</f>
        <v>44065</v>
      </c>
      <c r="AJ41" s="128">
        <f t="shared" si="202"/>
        <v>44074</v>
      </c>
      <c r="AK41" s="128">
        <v>44079</v>
      </c>
      <c r="AL41" s="128">
        <f t="shared" si="202"/>
        <v>44086</v>
      </c>
      <c r="AM41" s="213">
        <f t="shared" si="202"/>
        <v>44093</v>
      </c>
      <c r="AN41" s="213">
        <f t="shared" si="202"/>
        <v>44100</v>
      </c>
      <c r="AO41" s="213">
        <f t="shared" si="202"/>
        <v>44107</v>
      </c>
      <c r="AP41" s="222">
        <f t="shared" si="202"/>
        <v>44114</v>
      </c>
      <c r="AQ41" s="128">
        <f t="shared" ref="AQ41:AR41" si="203">+AQ39+16</f>
        <v>44121</v>
      </c>
      <c r="AR41" s="128">
        <f t="shared" si="203"/>
        <v>44129</v>
      </c>
      <c r="AS41" s="128">
        <f t="shared" ref="AS41:AT41" si="204">+AS39+16</f>
        <v>44135</v>
      </c>
      <c r="AT41" s="128">
        <f t="shared" si="204"/>
        <v>44142</v>
      </c>
      <c r="AU41" s="128">
        <f t="shared" ref="AU41:AV41" si="205">+AU39+16</f>
        <v>44149</v>
      </c>
      <c r="AV41" s="128">
        <f t="shared" si="205"/>
        <v>44156</v>
      </c>
      <c r="AW41" s="229"/>
      <c r="AX41" s="128">
        <f>+AX39+16</f>
        <v>44169</v>
      </c>
      <c r="AY41" s="128">
        <f>+AY39+17</f>
        <v>44177</v>
      </c>
      <c r="AZ41" s="128">
        <f t="shared" ref="AZ41:BA41" si="206">+AZ39+16</f>
        <v>44184</v>
      </c>
      <c r="BA41" s="128">
        <f t="shared" si="206"/>
        <v>44191</v>
      </c>
      <c r="BB41" s="128">
        <f t="shared" ref="BB41:BC41" si="207">+BB39+16</f>
        <v>44198</v>
      </c>
      <c r="BC41" s="128">
        <f t="shared" si="207"/>
        <v>44205</v>
      </c>
      <c r="BD41" s="128">
        <f t="shared" ref="BD41:BE41" si="208">+BD39+16</f>
        <v>44212</v>
      </c>
      <c r="BE41" s="128">
        <f t="shared" si="208"/>
        <v>44219</v>
      </c>
      <c r="BF41" s="128">
        <f t="shared" ref="BF41:BI41" si="209">+BF39+16</f>
        <v>44226</v>
      </c>
      <c r="BG41" s="128">
        <f t="shared" si="209"/>
        <v>44233</v>
      </c>
      <c r="BH41" s="128">
        <f t="shared" si="209"/>
        <v>44243</v>
      </c>
      <c r="BI41" s="128">
        <f t="shared" si="209"/>
        <v>44248</v>
      </c>
      <c r="BJ41" s="128">
        <v>44255</v>
      </c>
      <c r="BK41" s="128">
        <f t="shared" ref="BK41:BL41" si="210">+BK39+16</f>
        <v>44262</v>
      </c>
      <c r="BL41" s="128">
        <f t="shared" si="210"/>
        <v>44268</v>
      </c>
    </row>
    <row r="42" spans="1:64" ht="15.75" customHeight="1" x14ac:dyDescent="0.2">
      <c r="A42" s="40" t="s">
        <v>273</v>
      </c>
      <c r="B42" s="198"/>
      <c r="C42" s="124">
        <f t="shared" ref="C42:I42" si="211">+C40+2</f>
        <v>43843</v>
      </c>
      <c r="D42" s="124">
        <f t="shared" si="211"/>
        <v>43485</v>
      </c>
      <c r="E42" s="124">
        <f t="shared" si="211"/>
        <v>43859</v>
      </c>
      <c r="F42" s="124">
        <f t="shared" si="211"/>
        <v>43864</v>
      </c>
      <c r="G42" s="124">
        <f t="shared" si="211"/>
        <v>43871</v>
      </c>
      <c r="H42" s="124">
        <f t="shared" si="211"/>
        <v>43878</v>
      </c>
      <c r="I42" s="124">
        <f t="shared" si="211"/>
        <v>43886</v>
      </c>
      <c r="J42" s="124">
        <v>43898</v>
      </c>
      <c r="K42" s="124">
        <f>+K40+2</f>
        <v>43899</v>
      </c>
      <c r="L42" s="124">
        <f t="shared" ref="L42" si="212">+L40+2</f>
        <v>43906</v>
      </c>
      <c r="M42" s="127"/>
      <c r="N42" s="124">
        <f>+N40+2</f>
        <v>43922</v>
      </c>
      <c r="O42" s="124">
        <f t="shared" ref="O42" si="213">+O40+2</f>
        <v>43929</v>
      </c>
      <c r="P42" s="124">
        <v>43935</v>
      </c>
      <c r="Q42" s="124">
        <v>43943</v>
      </c>
      <c r="R42" s="124">
        <v>43948</v>
      </c>
      <c r="S42" s="124">
        <v>43955</v>
      </c>
      <c r="T42" s="131"/>
      <c r="U42" s="124">
        <f t="shared" ref="U42" si="214">+U41+2</f>
        <v>43969</v>
      </c>
      <c r="V42" s="124">
        <f>+V41+3</f>
        <v>43978</v>
      </c>
      <c r="W42" s="124">
        <f t="shared" ref="W42" si="215">+W41+2</f>
        <v>43983</v>
      </c>
      <c r="X42" s="124">
        <f t="shared" ref="X42" si="216">+X41+2</f>
        <v>43990</v>
      </c>
      <c r="Y42" s="124">
        <f t="shared" ref="Y42" si="217">+Y41+2</f>
        <v>43997</v>
      </c>
      <c r="Z42" s="124">
        <f t="shared" ref="Z42" si="218">+Z41+2</f>
        <v>44004</v>
      </c>
      <c r="AA42" s="124">
        <f t="shared" ref="AA42" si="219">+AA41+2</f>
        <v>44011</v>
      </c>
      <c r="AB42" s="131"/>
      <c r="AC42" s="124">
        <f>+AC41+2</f>
        <v>44025</v>
      </c>
      <c r="AD42" s="124">
        <f>+AD41+2</f>
        <v>44036</v>
      </c>
      <c r="AE42" s="131"/>
      <c r="AF42" s="137">
        <v>44046</v>
      </c>
      <c r="AG42" s="137">
        <f>+AG41+2</f>
        <v>44053</v>
      </c>
      <c r="AH42" s="187"/>
      <c r="AI42" s="137">
        <f t="shared" ref="AI42:AP42" si="220">+AI41+2</f>
        <v>44067</v>
      </c>
      <c r="AJ42" s="137">
        <f t="shared" si="220"/>
        <v>44076</v>
      </c>
      <c r="AK42" s="204">
        <f t="shared" si="220"/>
        <v>44081</v>
      </c>
      <c r="AL42" s="137">
        <f t="shared" si="220"/>
        <v>44088</v>
      </c>
      <c r="AM42" s="137">
        <f t="shared" si="220"/>
        <v>44095</v>
      </c>
      <c r="AN42" s="137">
        <f t="shared" si="220"/>
        <v>44102</v>
      </c>
      <c r="AO42" s="137">
        <f t="shared" si="220"/>
        <v>44109</v>
      </c>
      <c r="AP42" s="220">
        <f t="shared" si="220"/>
        <v>44116</v>
      </c>
      <c r="AQ42" s="137">
        <f t="shared" ref="AQ42:AR42" si="221">+AQ41+2</f>
        <v>44123</v>
      </c>
      <c r="AR42" s="137">
        <f t="shared" si="221"/>
        <v>44131</v>
      </c>
      <c r="AS42" s="137">
        <f t="shared" ref="AS42:AT42" si="222">+AS41+2</f>
        <v>44137</v>
      </c>
      <c r="AT42" s="137">
        <f t="shared" si="222"/>
        <v>44144</v>
      </c>
      <c r="AU42" s="137">
        <f t="shared" ref="AU42:AV42" si="223">+AU41+2</f>
        <v>44151</v>
      </c>
      <c r="AV42" s="137">
        <f t="shared" si="223"/>
        <v>44158</v>
      </c>
      <c r="AW42" s="229"/>
      <c r="AX42" s="137">
        <f>+AX41+2</f>
        <v>44171</v>
      </c>
      <c r="AY42" s="137">
        <f t="shared" ref="AY42:BA42" si="224">+AY41+2</f>
        <v>44179</v>
      </c>
      <c r="AZ42" s="137">
        <f t="shared" si="224"/>
        <v>44186</v>
      </c>
      <c r="BA42" s="137">
        <f t="shared" si="224"/>
        <v>44193</v>
      </c>
      <c r="BB42" s="137">
        <f t="shared" ref="BB42:BC42" si="225">+BB41+2</f>
        <v>44200</v>
      </c>
      <c r="BC42" s="137">
        <f t="shared" si="225"/>
        <v>44207</v>
      </c>
      <c r="BD42" s="137">
        <f t="shared" ref="BD42:BE42" si="226">+BD41+2</f>
        <v>44214</v>
      </c>
      <c r="BE42" s="137">
        <f t="shared" si="226"/>
        <v>44221</v>
      </c>
      <c r="BF42" s="137">
        <f t="shared" ref="BF42:BJ42" si="227">+BF41+2</f>
        <v>44228</v>
      </c>
      <c r="BG42" s="137">
        <f t="shared" si="227"/>
        <v>44235</v>
      </c>
      <c r="BH42" s="137">
        <f t="shared" si="227"/>
        <v>44245</v>
      </c>
      <c r="BI42" s="137">
        <f t="shared" si="227"/>
        <v>44250</v>
      </c>
      <c r="BJ42" s="137">
        <f t="shared" si="227"/>
        <v>44257</v>
      </c>
      <c r="BK42" s="137">
        <f t="shared" ref="BK42:BL42" si="228">+BK41+2</f>
        <v>44264</v>
      </c>
      <c r="BL42" s="137">
        <f t="shared" si="228"/>
        <v>44270</v>
      </c>
    </row>
    <row r="43" spans="1:64" ht="15.75" customHeight="1" x14ac:dyDescent="0.2">
      <c r="A43" s="40" t="s">
        <v>274</v>
      </c>
      <c r="B43" s="198"/>
      <c r="C43" s="124">
        <f t="shared" ref="C43:K43" si="229">+C42+2</f>
        <v>43845</v>
      </c>
      <c r="D43" s="124">
        <f t="shared" si="229"/>
        <v>43487</v>
      </c>
      <c r="E43" s="124">
        <f t="shared" si="229"/>
        <v>43861</v>
      </c>
      <c r="F43" s="124">
        <f t="shared" si="229"/>
        <v>43866</v>
      </c>
      <c r="G43" s="124">
        <f t="shared" si="229"/>
        <v>43873</v>
      </c>
      <c r="H43" s="124">
        <f t="shared" si="229"/>
        <v>43880</v>
      </c>
      <c r="I43" s="124">
        <f t="shared" si="229"/>
        <v>43888</v>
      </c>
      <c r="J43" s="124">
        <v>43900</v>
      </c>
      <c r="K43" s="124">
        <f t="shared" si="229"/>
        <v>43901</v>
      </c>
      <c r="L43" s="124">
        <f t="shared" ref="L43" si="230">+L42+2</f>
        <v>43908</v>
      </c>
      <c r="M43" s="127"/>
      <c r="N43" s="124">
        <f>+N42+2</f>
        <v>43924</v>
      </c>
      <c r="O43" s="124">
        <f>+O42+2</f>
        <v>43931</v>
      </c>
      <c r="P43" s="124">
        <v>43936</v>
      </c>
      <c r="Q43" s="124">
        <f t="shared" ref="Q43" si="231">+Q42+2</f>
        <v>43945</v>
      </c>
      <c r="R43" s="124">
        <v>43950</v>
      </c>
      <c r="S43" s="124">
        <f t="shared" ref="S43" si="232">+S42+2</f>
        <v>43957</v>
      </c>
      <c r="T43" s="131"/>
      <c r="U43" s="124">
        <f t="shared" ref="U43" si="233">+U42+2</f>
        <v>43971</v>
      </c>
      <c r="V43" s="124">
        <f>+V42+2</f>
        <v>43980</v>
      </c>
      <c r="W43" s="124">
        <f t="shared" ref="W43:AA43" si="234">+W42+2</f>
        <v>43985</v>
      </c>
      <c r="X43" s="124">
        <f t="shared" si="234"/>
        <v>43992</v>
      </c>
      <c r="Y43" s="124">
        <f t="shared" si="234"/>
        <v>43999</v>
      </c>
      <c r="Z43" s="124">
        <f t="shared" si="234"/>
        <v>44006</v>
      </c>
      <c r="AA43" s="124">
        <f t="shared" si="234"/>
        <v>44013</v>
      </c>
      <c r="AB43" s="131"/>
      <c r="AC43" s="124">
        <f t="shared" ref="AC43:AD43" si="235">+AC42+2</f>
        <v>44027</v>
      </c>
      <c r="AD43" s="124">
        <f t="shared" si="235"/>
        <v>44038</v>
      </c>
      <c r="AE43" s="131"/>
      <c r="AF43" s="124">
        <v>44048</v>
      </c>
      <c r="AG43" s="124">
        <f t="shared" ref="AG43:AM43" si="236">+AG42+2</f>
        <v>44055</v>
      </c>
      <c r="AH43" s="131"/>
      <c r="AI43" s="124">
        <f t="shared" si="236"/>
        <v>44069</v>
      </c>
      <c r="AJ43" s="124">
        <f t="shared" si="236"/>
        <v>44078</v>
      </c>
      <c r="AK43" s="128">
        <f t="shared" si="236"/>
        <v>44083</v>
      </c>
      <c r="AL43" s="124">
        <f t="shared" si="236"/>
        <v>44090</v>
      </c>
      <c r="AM43" s="124">
        <f t="shared" si="236"/>
        <v>44097</v>
      </c>
      <c r="AN43" s="124">
        <f t="shared" ref="AN43:AQ43" si="237">+AN42+2</f>
        <v>44104</v>
      </c>
      <c r="AO43" s="124">
        <f t="shared" si="237"/>
        <v>44111</v>
      </c>
      <c r="AP43" s="189">
        <f t="shared" si="237"/>
        <v>44118</v>
      </c>
      <c r="AQ43" s="124">
        <f t="shared" si="237"/>
        <v>44125</v>
      </c>
      <c r="AR43" s="124">
        <f t="shared" ref="AR43:AT43" si="238">+AR42+2</f>
        <v>44133</v>
      </c>
      <c r="AS43" s="124">
        <f t="shared" si="238"/>
        <v>44139</v>
      </c>
      <c r="AT43" s="124">
        <f t="shared" si="238"/>
        <v>44146</v>
      </c>
      <c r="AU43" s="124">
        <f t="shared" ref="AU43:AV43" si="239">+AU42+2</f>
        <v>44153</v>
      </c>
      <c r="AV43" s="124">
        <f t="shared" si="239"/>
        <v>44160</v>
      </c>
      <c r="AW43" s="229"/>
      <c r="AX43" s="124">
        <f>+AX42+2</f>
        <v>44173</v>
      </c>
      <c r="AY43" s="124">
        <f t="shared" ref="AY43:BA43" si="240">+AY42+2</f>
        <v>44181</v>
      </c>
      <c r="AZ43" s="124">
        <f t="shared" si="240"/>
        <v>44188</v>
      </c>
      <c r="BA43" s="124">
        <f t="shared" si="240"/>
        <v>44195</v>
      </c>
      <c r="BB43" s="124">
        <f t="shared" ref="BB43:BC43" si="241">+BB42+2</f>
        <v>44202</v>
      </c>
      <c r="BC43" s="124">
        <f t="shared" si="241"/>
        <v>44209</v>
      </c>
      <c r="BD43" s="124">
        <f t="shared" ref="BD43:BE43" si="242">+BD42+2</f>
        <v>44216</v>
      </c>
      <c r="BE43" s="124">
        <f t="shared" si="242"/>
        <v>44223</v>
      </c>
      <c r="BF43" s="124">
        <f t="shared" ref="BF43:BJ43" si="243">+BF42+2</f>
        <v>44230</v>
      </c>
      <c r="BG43" s="124">
        <f t="shared" si="243"/>
        <v>44237</v>
      </c>
      <c r="BH43" s="124">
        <f t="shared" si="243"/>
        <v>44247</v>
      </c>
      <c r="BI43" s="124">
        <f t="shared" si="243"/>
        <v>44252</v>
      </c>
      <c r="BJ43" s="124">
        <f t="shared" si="243"/>
        <v>44259</v>
      </c>
      <c r="BK43" s="124">
        <f t="shared" ref="BK43:BL43" si="244">+BK42+2</f>
        <v>44266</v>
      </c>
      <c r="BL43" s="124">
        <f t="shared" si="244"/>
        <v>44272</v>
      </c>
    </row>
    <row r="44" spans="1:64" ht="15.75" customHeight="1" x14ac:dyDescent="0.2">
      <c r="A44" s="40" t="s">
        <v>275</v>
      </c>
      <c r="B44" s="198"/>
      <c r="C44" s="124">
        <f t="shared" ref="C44:K44" si="245">+C43+4</f>
        <v>43849</v>
      </c>
      <c r="D44" s="124">
        <f t="shared" si="245"/>
        <v>43491</v>
      </c>
      <c r="E44" s="124">
        <f t="shared" si="245"/>
        <v>43865</v>
      </c>
      <c r="F44" s="124">
        <f t="shared" si="245"/>
        <v>43870</v>
      </c>
      <c r="G44" s="124">
        <f t="shared" si="245"/>
        <v>43877</v>
      </c>
      <c r="H44" s="124">
        <f t="shared" si="245"/>
        <v>43884</v>
      </c>
      <c r="I44" s="124">
        <f t="shared" si="245"/>
        <v>43892</v>
      </c>
      <c r="J44" s="124">
        <v>43904</v>
      </c>
      <c r="K44" s="124">
        <f t="shared" si="245"/>
        <v>43905</v>
      </c>
      <c r="L44" s="124">
        <f t="shared" ref="L44" si="246">+L43+4</f>
        <v>43912</v>
      </c>
      <c r="M44" s="127"/>
      <c r="N44" s="124">
        <f>+N43+4</f>
        <v>43928</v>
      </c>
      <c r="O44" s="124">
        <f t="shared" ref="O44:Q44" si="247">+O43+4</f>
        <v>43935</v>
      </c>
      <c r="P44" s="124">
        <v>43939</v>
      </c>
      <c r="Q44" s="124">
        <f t="shared" si="247"/>
        <v>43949</v>
      </c>
      <c r="R44" s="124">
        <v>43954</v>
      </c>
      <c r="S44" s="124">
        <f t="shared" ref="S44" si="248">+S43+4</f>
        <v>43961</v>
      </c>
      <c r="T44" s="131"/>
      <c r="U44" s="124">
        <f>+U43+3</f>
        <v>43974</v>
      </c>
      <c r="V44" s="131"/>
      <c r="W44" s="124">
        <f t="shared" ref="W44:AM44" si="249">+W43+3</f>
        <v>43988</v>
      </c>
      <c r="X44" s="124">
        <f t="shared" si="249"/>
        <v>43995</v>
      </c>
      <c r="Y44" s="124">
        <f t="shared" si="249"/>
        <v>44002</v>
      </c>
      <c r="Z44" s="124">
        <f t="shared" si="249"/>
        <v>44009</v>
      </c>
      <c r="AA44" s="124">
        <f t="shared" si="249"/>
        <v>44016</v>
      </c>
      <c r="AB44" s="131"/>
      <c r="AC44" s="124">
        <f t="shared" si="249"/>
        <v>44030</v>
      </c>
      <c r="AD44" s="124">
        <f t="shared" si="249"/>
        <v>44041</v>
      </c>
      <c r="AE44" s="131"/>
      <c r="AF44" s="124">
        <v>44051</v>
      </c>
      <c r="AG44" s="124">
        <f t="shared" si="249"/>
        <v>44058</v>
      </c>
      <c r="AH44" s="131"/>
      <c r="AI44" s="124">
        <f t="shared" si="249"/>
        <v>44072</v>
      </c>
      <c r="AJ44" s="124">
        <f t="shared" si="249"/>
        <v>44081</v>
      </c>
      <c r="AK44" s="128">
        <f t="shared" si="249"/>
        <v>44086</v>
      </c>
      <c r="AL44" s="124">
        <f t="shared" si="249"/>
        <v>44093</v>
      </c>
      <c r="AM44" s="124">
        <f t="shared" si="249"/>
        <v>44100</v>
      </c>
      <c r="AN44" s="124">
        <f t="shared" ref="AN44:AQ44" si="250">+AN43+3</f>
        <v>44107</v>
      </c>
      <c r="AO44" s="124">
        <f t="shared" si="250"/>
        <v>44114</v>
      </c>
      <c r="AP44" s="189">
        <f t="shared" si="250"/>
        <v>44121</v>
      </c>
      <c r="AQ44" s="124">
        <f t="shared" si="250"/>
        <v>44128</v>
      </c>
      <c r="AR44" s="124">
        <f t="shared" ref="AR44:AT44" si="251">+AR43+3</f>
        <v>44136</v>
      </c>
      <c r="AS44" s="124">
        <f t="shared" si="251"/>
        <v>44142</v>
      </c>
      <c r="AT44" s="124">
        <f t="shared" si="251"/>
        <v>44149</v>
      </c>
      <c r="AU44" s="124">
        <f t="shared" ref="AU44:AV44" si="252">+AU43+3</f>
        <v>44156</v>
      </c>
      <c r="AV44" s="124">
        <f t="shared" si="252"/>
        <v>44163</v>
      </c>
      <c r="AW44" s="229"/>
      <c r="AX44" s="124">
        <f>+AX43+3</f>
        <v>44176</v>
      </c>
      <c r="AY44" s="124">
        <f t="shared" ref="AY44:BA44" si="253">+AY43+3</f>
        <v>44184</v>
      </c>
      <c r="AZ44" s="124">
        <f t="shared" si="253"/>
        <v>44191</v>
      </c>
      <c r="BA44" s="124">
        <f t="shared" si="253"/>
        <v>44198</v>
      </c>
      <c r="BB44" s="124">
        <f t="shared" ref="BB44:BC44" si="254">+BB43+3</f>
        <v>44205</v>
      </c>
      <c r="BC44" s="124">
        <f t="shared" si="254"/>
        <v>44212</v>
      </c>
      <c r="BD44" s="124">
        <f t="shared" ref="BD44:BE44" si="255">+BD43+3</f>
        <v>44219</v>
      </c>
      <c r="BE44" s="124">
        <f t="shared" si="255"/>
        <v>44226</v>
      </c>
      <c r="BF44" s="124">
        <f t="shared" ref="BF44:BJ44" si="256">+BF43+3</f>
        <v>44233</v>
      </c>
      <c r="BG44" s="124">
        <f t="shared" si="256"/>
        <v>44240</v>
      </c>
      <c r="BH44" s="124">
        <f t="shared" si="256"/>
        <v>44250</v>
      </c>
      <c r="BI44" s="124">
        <f t="shared" si="256"/>
        <v>44255</v>
      </c>
      <c r="BJ44" s="124">
        <f t="shared" si="256"/>
        <v>44262</v>
      </c>
      <c r="BK44" s="124">
        <f t="shared" ref="BK44:BL44" si="257">+BK43+3</f>
        <v>44269</v>
      </c>
      <c r="BL44" s="124">
        <f t="shared" si="257"/>
        <v>44275</v>
      </c>
    </row>
    <row r="45" spans="1:64" ht="15.75" customHeight="1" x14ac:dyDescent="0.2">
      <c r="A45" s="40" t="s">
        <v>277</v>
      </c>
      <c r="B45" s="198"/>
      <c r="C45" s="124">
        <f t="shared" ref="C45:K45" si="258">+C44+3</f>
        <v>43852</v>
      </c>
      <c r="D45" s="124">
        <f t="shared" si="258"/>
        <v>43494</v>
      </c>
      <c r="E45" s="124">
        <f t="shared" si="258"/>
        <v>43868</v>
      </c>
      <c r="F45" s="124">
        <f t="shared" si="258"/>
        <v>43873</v>
      </c>
      <c r="G45" s="124">
        <f t="shared" si="258"/>
        <v>43880</v>
      </c>
      <c r="H45" s="124">
        <f t="shared" si="258"/>
        <v>43887</v>
      </c>
      <c r="I45" s="124">
        <f t="shared" si="258"/>
        <v>43895</v>
      </c>
      <c r="J45" s="124">
        <v>43907</v>
      </c>
      <c r="K45" s="124">
        <f t="shared" si="258"/>
        <v>43908</v>
      </c>
      <c r="L45" s="124">
        <f t="shared" ref="L45" si="259">+L44+3</f>
        <v>43915</v>
      </c>
      <c r="M45" s="127"/>
      <c r="N45" s="124">
        <v>43927</v>
      </c>
      <c r="O45" s="124">
        <f t="shared" ref="O45" si="260">+O44+4</f>
        <v>43939</v>
      </c>
      <c r="P45" s="124">
        <v>43941</v>
      </c>
      <c r="Q45" s="124">
        <f t="shared" ref="Q45" si="261">+Q44+3</f>
        <v>43952</v>
      </c>
      <c r="R45" s="124">
        <v>43957</v>
      </c>
      <c r="S45" s="124">
        <f t="shared" ref="S45" si="262">+S44+3</f>
        <v>43964</v>
      </c>
      <c r="T45" s="131"/>
      <c r="U45" s="124">
        <f>+U44+2</f>
        <v>43976</v>
      </c>
      <c r="V45" s="124">
        <v>43984</v>
      </c>
      <c r="W45" s="124">
        <f t="shared" ref="W45:AM45" si="263">+W44+2</f>
        <v>43990</v>
      </c>
      <c r="X45" s="124">
        <f t="shared" si="263"/>
        <v>43997</v>
      </c>
      <c r="Y45" s="124">
        <f t="shared" si="263"/>
        <v>44004</v>
      </c>
      <c r="Z45" s="124">
        <f t="shared" si="263"/>
        <v>44011</v>
      </c>
      <c r="AA45" s="124">
        <f t="shared" si="263"/>
        <v>44018</v>
      </c>
      <c r="AB45" s="131"/>
      <c r="AC45" s="124">
        <f t="shared" si="263"/>
        <v>44032</v>
      </c>
      <c r="AD45" s="124">
        <f t="shared" si="263"/>
        <v>44043</v>
      </c>
      <c r="AE45" s="131"/>
      <c r="AF45" s="124">
        <v>44053</v>
      </c>
      <c r="AG45" s="124">
        <f t="shared" si="263"/>
        <v>44060</v>
      </c>
      <c r="AH45" s="131"/>
      <c r="AI45" s="124">
        <f t="shared" si="263"/>
        <v>44074</v>
      </c>
      <c r="AJ45" s="124">
        <f t="shared" si="263"/>
        <v>44083</v>
      </c>
      <c r="AK45" s="128">
        <f t="shared" si="263"/>
        <v>44088</v>
      </c>
      <c r="AL45" s="124">
        <f t="shared" si="263"/>
        <v>44095</v>
      </c>
      <c r="AM45" s="124">
        <f t="shared" si="263"/>
        <v>44102</v>
      </c>
      <c r="AN45" s="124">
        <f t="shared" ref="AN45:AQ45" si="264">+AN44+2</f>
        <v>44109</v>
      </c>
      <c r="AO45" s="124">
        <f t="shared" si="264"/>
        <v>44116</v>
      </c>
      <c r="AP45" s="189">
        <f t="shared" si="264"/>
        <v>44123</v>
      </c>
      <c r="AQ45" s="124">
        <f t="shared" si="264"/>
        <v>44130</v>
      </c>
      <c r="AR45" s="124">
        <f t="shared" ref="AR45:AT45" si="265">+AR44+2</f>
        <v>44138</v>
      </c>
      <c r="AS45" s="124">
        <f t="shared" si="265"/>
        <v>44144</v>
      </c>
      <c r="AT45" s="124">
        <f t="shared" si="265"/>
        <v>44151</v>
      </c>
      <c r="AU45" s="124">
        <f t="shared" ref="AU45:AV45" si="266">+AU44+2</f>
        <v>44158</v>
      </c>
      <c r="AV45" s="124">
        <f t="shared" si="266"/>
        <v>44165</v>
      </c>
      <c r="AW45" s="229"/>
      <c r="AX45" s="124">
        <f>+AX44+2</f>
        <v>44178</v>
      </c>
      <c r="AY45" s="124">
        <f t="shared" ref="AY45:BA45" si="267">+AY44+2</f>
        <v>44186</v>
      </c>
      <c r="AZ45" s="124">
        <f t="shared" si="267"/>
        <v>44193</v>
      </c>
      <c r="BA45" s="124">
        <f t="shared" si="267"/>
        <v>44200</v>
      </c>
      <c r="BB45" s="124">
        <f t="shared" ref="BB45:BC45" si="268">+BB44+2</f>
        <v>44207</v>
      </c>
      <c r="BC45" s="124">
        <f t="shared" si="268"/>
        <v>44214</v>
      </c>
      <c r="BD45" s="124">
        <f t="shared" ref="BD45:BE45" si="269">+BD44+2</f>
        <v>44221</v>
      </c>
      <c r="BE45" s="124">
        <f t="shared" si="269"/>
        <v>44228</v>
      </c>
      <c r="BF45" s="124">
        <f t="shared" ref="BF45:BJ45" si="270">+BF44+2</f>
        <v>44235</v>
      </c>
      <c r="BG45" s="124">
        <f t="shared" si="270"/>
        <v>44242</v>
      </c>
      <c r="BH45" s="124">
        <f t="shared" si="270"/>
        <v>44252</v>
      </c>
      <c r="BI45" s="124">
        <f t="shared" si="270"/>
        <v>44257</v>
      </c>
      <c r="BJ45" s="124">
        <f t="shared" si="270"/>
        <v>44264</v>
      </c>
      <c r="BK45" s="124">
        <f t="shared" ref="BK45:BL45" si="271">+BK44+2</f>
        <v>44271</v>
      </c>
      <c r="BL45" s="124">
        <f t="shared" si="271"/>
        <v>44277</v>
      </c>
    </row>
    <row r="46" spans="1:64" ht="15.75" customHeight="1" x14ac:dyDescent="0.2">
      <c r="A46" s="40" t="s">
        <v>138</v>
      </c>
      <c r="B46" s="198"/>
      <c r="C46" s="124">
        <f t="shared" ref="C46:K46" si="272">+C45+2</f>
        <v>43854</v>
      </c>
      <c r="D46" s="124">
        <f t="shared" si="272"/>
        <v>43496</v>
      </c>
      <c r="E46" s="124">
        <f t="shared" si="272"/>
        <v>43870</v>
      </c>
      <c r="F46" s="124">
        <f t="shared" si="272"/>
        <v>43875</v>
      </c>
      <c r="G46" s="124">
        <f t="shared" si="272"/>
        <v>43882</v>
      </c>
      <c r="H46" s="124">
        <f t="shared" si="272"/>
        <v>43889</v>
      </c>
      <c r="I46" s="124">
        <f t="shared" si="272"/>
        <v>43897</v>
      </c>
      <c r="J46" s="124">
        <v>43909</v>
      </c>
      <c r="K46" s="124">
        <f t="shared" si="272"/>
        <v>43910</v>
      </c>
      <c r="L46" s="124">
        <f t="shared" ref="L46" si="273">+L45+2</f>
        <v>43917</v>
      </c>
      <c r="M46" s="127"/>
      <c r="N46" s="124">
        <f>+N45+2</f>
        <v>43929</v>
      </c>
      <c r="O46" s="124">
        <f t="shared" ref="O46" si="274">+O45+4</f>
        <v>43943</v>
      </c>
      <c r="P46" s="124">
        <v>43942</v>
      </c>
      <c r="Q46" s="124">
        <f t="shared" ref="Q46" si="275">+Q45+2</f>
        <v>43954</v>
      </c>
      <c r="R46" s="124">
        <v>43959</v>
      </c>
      <c r="S46" s="124">
        <f t="shared" ref="S46" si="276">+S45+2</f>
        <v>43966</v>
      </c>
      <c r="T46" s="131"/>
      <c r="U46" s="124">
        <f>+U45+1</f>
        <v>43977</v>
      </c>
      <c r="V46" s="124">
        <f t="shared" ref="V46:AM46" si="277">+V45+1</f>
        <v>43985</v>
      </c>
      <c r="W46" s="124">
        <f t="shared" si="277"/>
        <v>43991</v>
      </c>
      <c r="X46" s="124">
        <f t="shared" si="277"/>
        <v>43998</v>
      </c>
      <c r="Y46" s="124">
        <f t="shared" si="277"/>
        <v>44005</v>
      </c>
      <c r="Z46" s="124">
        <f t="shared" si="277"/>
        <v>44012</v>
      </c>
      <c r="AA46" s="124">
        <f t="shared" si="277"/>
        <v>44019</v>
      </c>
      <c r="AB46" s="131"/>
      <c r="AC46" s="124">
        <f t="shared" si="277"/>
        <v>44033</v>
      </c>
      <c r="AD46" s="124">
        <f t="shared" si="277"/>
        <v>44044</v>
      </c>
      <c r="AE46" s="131"/>
      <c r="AF46" s="124">
        <v>44054</v>
      </c>
      <c r="AG46" s="124">
        <f t="shared" si="277"/>
        <v>44061</v>
      </c>
      <c r="AH46" s="131"/>
      <c r="AI46" s="124">
        <f t="shared" si="277"/>
        <v>44075</v>
      </c>
      <c r="AJ46" s="124">
        <f t="shared" si="277"/>
        <v>44084</v>
      </c>
      <c r="AK46" s="128">
        <f t="shared" si="277"/>
        <v>44089</v>
      </c>
      <c r="AL46" s="124">
        <f t="shared" si="277"/>
        <v>44096</v>
      </c>
      <c r="AM46" s="124">
        <f t="shared" si="277"/>
        <v>44103</v>
      </c>
      <c r="AN46" s="124">
        <f t="shared" ref="AN46:AQ46" si="278">+AN45+1</f>
        <v>44110</v>
      </c>
      <c r="AO46" s="124">
        <f t="shared" si="278"/>
        <v>44117</v>
      </c>
      <c r="AP46" s="189">
        <f t="shared" si="278"/>
        <v>44124</v>
      </c>
      <c r="AQ46" s="124">
        <f t="shared" si="278"/>
        <v>44131</v>
      </c>
      <c r="AR46" s="124">
        <f t="shared" ref="AR46:AT46" si="279">+AR45+1</f>
        <v>44139</v>
      </c>
      <c r="AS46" s="124">
        <f t="shared" si="279"/>
        <v>44145</v>
      </c>
      <c r="AT46" s="124">
        <f t="shared" si="279"/>
        <v>44152</v>
      </c>
      <c r="AU46" s="124">
        <f t="shared" ref="AU46:AV46" si="280">+AU45+1</f>
        <v>44159</v>
      </c>
      <c r="AV46" s="124">
        <f t="shared" si="280"/>
        <v>44166</v>
      </c>
      <c r="AW46" s="229"/>
      <c r="AX46" s="124">
        <f>+AX45+1</f>
        <v>44179</v>
      </c>
      <c r="AY46" s="124">
        <f t="shared" ref="AY46:BA46" si="281">+AY45+1</f>
        <v>44187</v>
      </c>
      <c r="AZ46" s="124">
        <f t="shared" si="281"/>
        <v>44194</v>
      </c>
      <c r="BA46" s="124">
        <f t="shared" si="281"/>
        <v>44201</v>
      </c>
      <c r="BB46" s="124">
        <f t="shared" ref="BB46:BC46" si="282">+BB45+1</f>
        <v>44208</v>
      </c>
      <c r="BC46" s="124">
        <f t="shared" si="282"/>
        <v>44215</v>
      </c>
      <c r="BD46" s="124">
        <f t="shared" ref="BD46:BE46" si="283">+BD45+1</f>
        <v>44222</v>
      </c>
      <c r="BE46" s="124">
        <f t="shared" si="283"/>
        <v>44229</v>
      </c>
      <c r="BF46" s="124">
        <f t="shared" ref="BF46:BJ46" si="284">+BF45+1</f>
        <v>44236</v>
      </c>
      <c r="BG46" s="124">
        <f t="shared" si="284"/>
        <v>44243</v>
      </c>
      <c r="BH46" s="124">
        <f t="shared" si="284"/>
        <v>44253</v>
      </c>
      <c r="BI46" s="124">
        <f t="shared" si="284"/>
        <v>44258</v>
      </c>
      <c r="BJ46" s="124">
        <f t="shared" si="284"/>
        <v>44265</v>
      </c>
      <c r="BK46" s="124">
        <f t="shared" ref="BK46:BL46" si="285">+BK45+1</f>
        <v>44272</v>
      </c>
      <c r="BL46" s="124">
        <f t="shared" si="285"/>
        <v>44278</v>
      </c>
    </row>
    <row r="47" spans="1:64" ht="15.75" customHeight="1" x14ac:dyDescent="0.2">
      <c r="A47" s="40" t="s">
        <v>159</v>
      </c>
      <c r="B47" s="198"/>
      <c r="C47" s="124">
        <f t="shared" ref="C47:K47" si="286">+C46+4</f>
        <v>43858</v>
      </c>
      <c r="D47" s="124">
        <f t="shared" si="286"/>
        <v>43500</v>
      </c>
      <c r="E47" s="124">
        <f t="shared" si="286"/>
        <v>43874</v>
      </c>
      <c r="F47" s="124">
        <f t="shared" si="286"/>
        <v>43879</v>
      </c>
      <c r="G47" s="124">
        <f t="shared" si="286"/>
        <v>43886</v>
      </c>
      <c r="H47" s="124">
        <f t="shared" si="286"/>
        <v>43893</v>
      </c>
      <c r="I47" s="124">
        <f t="shared" si="286"/>
        <v>43901</v>
      </c>
      <c r="J47" s="124">
        <v>43913</v>
      </c>
      <c r="K47" s="124">
        <f t="shared" si="286"/>
        <v>43914</v>
      </c>
      <c r="L47" s="124">
        <f t="shared" ref="L47" si="287">+L46+4</f>
        <v>43921</v>
      </c>
      <c r="M47" s="127"/>
      <c r="N47" s="124">
        <v>43931</v>
      </c>
      <c r="O47" s="124">
        <f t="shared" ref="O47" si="288">+O46+4</f>
        <v>43947</v>
      </c>
      <c r="P47" s="124">
        <f t="shared" ref="P47" si="289">+P46+4</f>
        <v>43946</v>
      </c>
      <c r="Q47" s="124">
        <f t="shared" ref="Q47" si="290">+Q46+4</f>
        <v>43958</v>
      </c>
      <c r="R47" s="124">
        <v>43963</v>
      </c>
      <c r="S47" s="124">
        <f t="shared" ref="S47" si="291">+S46+4</f>
        <v>43970</v>
      </c>
      <c r="T47" s="131"/>
      <c r="U47" s="124">
        <f>+U46+3</f>
        <v>43980</v>
      </c>
      <c r="V47" s="131"/>
      <c r="W47" s="124">
        <f t="shared" ref="W47:AM47" si="292">+W46+3</f>
        <v>43994</v>
      </c>
      <c r="X47" s="124">
        <f t="shared" si="292"/>
        <v>44001</v>
      </c>
      <c r="Y47" s="124">
        <f t="shared" si="292"/>
        <v>44008</v>
      </c>
      <c r="Z47" s="124">
        <f t="shared" si="292"/>
        <v>44015</v>
      </c>
      <c r="AA47" s="124">
        <f t="shared" si="292"/>
        <v>44022</v>
      </c>
      <c r="AB47" s="131"/>
      <c r="AC47" s="124">
        <f t="shared" si="292"/>
        <v>44036</v>
      </c>
      <c r="AD47" s="124">
        <f t="shared" si="292"/>
        <v>44047</v>
      </c>
      <c r="AE47" s="131"/>
      <c r="AF47" s="124">
        <v>44057</v>
      </c>
      <c r="AG47" s="124">
        <f t="shared" si="292"/>
        <v>44064</v>
      </c>
      <c r="AH47" s="131"/>
      <c r="AI47" s="124">
        <f t="shared" si="292"/>
        <v>44078</v>
      </c>
      <c r="AJ47" s="124">
        <f t="shared" si="292"/>
        <v>44087</v>
      </c>
      <c r="AK47" s="128">
        <f t="shared" si="292"/>
        <v>44092</v>
      </c>
      <c r="AL47" s="124">
        <f t="shared" si="292"/>
        <v>44099</v>
      </c>
      <c r="AM47" s="124">
        <f t="shared" si="292"/>
        <v>44106</v>
      </c>
      <c r="AN47" s="124">
        <f t="shared" ref="AN47:AQ47" si="293">+AN46+3</f>
        <v>44113</v>
      </c>
      <c r="AO47" s="124">
        <f t="shared" si="293"/>
        <v>44120</v>
      </c>
      <c r="AP47" s="189">
        <f t="shared" si="293"/>
        <v>44127</v>
      </c>
      <c r="AQ47" s="124">
        <f t="shared" si="293"/>
        <v>44134</v>
      </c>
      <c r="AR47" s="124">
        <f t="shared" ref="AR47:AT47" si="294">+AR46+3</f>
        <v>44142</v>
      </c>
      <c r="AS47" s="124">
        <f t="shared" si="294"/>
        <v>44148</v>
      </c>
      <c r="AT47" s="124">
        <f t="shared" si="294"/>
        <v>44155</v>
      </c>
      <c r="AU47" s="124">
        <f t="shared" ref="AU47:AV47" si="295">+AU46+3</f>
        <v>44162</v>
      </c>
      <c r="AV47" s="124">
        <f t="shared" si="295"/>
        <v>44169</v>
      </c>
      <c r="AW47" s="229"/>
      <c r="AX47" s="124">
        <f>+AX46+3</f>
        <v>44182</v>
      </c>
      <c r="AY47" s="124">
        <f t="shared" ref="AY47:BA47" si="296">+AY46+3</f>
        <v>44190</v>
      </c>
      <c r="AZ47" s="124">
        <f t="shared" si="296"/>
        <v>44197</v>
      </c>
      <c r="BA47" s="124">
        <f t="shared" si="296"/>
        <v>44204</v>
      </c>
      <c r="BB47" s="124">
        <f t="shared" ref="BB47:BC47" si="297">+BB46+3</f>
        <v>44211</v>
      </c>
      <c r="BC47" s="124">
        <f t="shared" si="297"/>
        <v>44218</v>
      </c>
      <c r="BD47" s="124">
        <f t="shared" ref="BD47:BE47" si="298">+BD46+3</f>
        <v>44225</v>
      </c>
      <c r="BE47" s="124">
        <f t="shared" si="298"/>
        <v>44232</v>
      </c>
      <c r="BF47" s="124">
        <f t="shared" ref="BF47:BJ47" si="299">+BF46+3</f>
        <v>44239</v>
      </c>
      <c r="BG47" s="124">
        <f t="shared" si="299"/>
        <v>44246</v>
      </c>
      <c r="BH47" s="124">
        <f t="shared" si="299"/>
        <v>44256</v>
      </c>
      <c r="BI47" s="124">
        <f t="shared" si="299"/>
        <v>44261</v>
      </c>
      <c r="BJ47" s="124">
        <f t="shared" si="299"/>
        <v>44268</v>
      </c>
      <c r="BK47" s="124">
        <f t="shared" ref="BK47:BL47" si="300">+BK46+3</f>
        <v>44275</v>
      </c>
      <c r="BL47" s="124">
        <f t="shared" si="300"/>
        <v>44281</v>
      </c>
    </row>
    <row r="48" spans="1:64" ht="4.5" customHeight="1" x14ac:dyDescent="0.2">
      <c r="A48" s="77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</row>
    <row r="49" spans="1:64" ht="10.5" customHeight="1" x14ac:dyDescent="0.2">
      <c r="A49" s="1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244"/>
      <c r="AX49" s="24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</row>
    <row r="50" spans="1:64" s="242" customFormat="1" ht="18.75" customHeight="1" x14ac:dyDescent="0.2">
      <c r="A50" s="1"/>
      <c r="AL50" s="243"/>
      <c r="AM50" s="243"/>
      <c r="AN50" s="244"/>
      <c r="AO50" s="244"/>
      <c r="AP50" s="244"/>
      <c r="AQ50" s="244"/>
      <c r="AR50" s="244"/>
      <c r="AS50" s="244"/>
      <c r="AT50" s="244" t="s">
        <v>610</v>
      </c>
      <c r="AU50" s="244" t="s">
        <v>611</v>
      </c>
      <c r="AV50" s="244" t="s">
        <v>613</v>
      </c>
      <c r="AW50" s="244"/>
      <c r="AX50" s="244"/>
      <c r="AY50" s="244" t="s">
        <v>613</v>
      </c>
      <c r="AZ50" s="244"/>
      <c r="BA50" s="244"/>
      <c r="BB50" s="244"/>
      <c r="BC50" s="244"/>
      <c r="BD50" s="244"/>
      <c r="BE50" s="244"/>
      <c r="BF50" s="244" t="s">
        <v>653</v>
      </c>
      <c r="BG50" s="244"/>
      <c r="BH50" s="244"/>
      <c r="BI50" s="244" t="s">
        <v>653</v>
      </c>
      <c r="BJ50" s="244" t="s">
        <v>655</v>
      </c>
      <c r="BK50" s="244" t="s">
        <v>655</v>
      </c>
      <c r="BL50" s="244" t="s">
        <v>655</v>
      </c>
    </row>
    <row r="51" spans="1:64" s="242" customFormat="1" ht="18.75" customHeight="1" x14ac:dyDescent="0.2">
      <c r="A51" s="1"/>
      <c r="AL51" s="243"/>
      <c r="AM51" s="243"/>
      <c r="AN51" s="243"/>
      <c r="AO51" s="243"/>
      <c r="AP51" s="244"/>
      <c r="AQ51" s="244"/>
      <c r="AR51" s="244"/>
      <c r="AS51" s="244"/>
      <c r="AT51" s="244"/>
      <c r="AU51" s="244"/>
      <c r="AV51" s="244" t="s">
        <v>615</v>
      </c>
      <c r="AW51" s="244"/>
      <c r="AX51" s="244"/>
      <c r="AY51" s="244" t="s">
        <v>615</v>
      </c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 t="s">
        <v>654</v>
      </c>
      <c r="BK51" s="244" t="s">
        <v>654</v>
      </c>
      <c r="BL51" s="244" t="s">
        <v>654</v>
      </c>
    </row>
    <row r="52" spans="1:64" ht="10.5" customHeight="1" x14ac:dyDescent="0.2">
      <c r="A52" s="1"/>
      <c r="AL52" s="114"/>
      <c r="AM52" s="114"/>
      <c r="AN52" s="114"/>
      <c r="AO52" s="114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44"/>
      <c r="BK52" s="244"/>
      <c r="BL52" s="244"/>
    </row>
    <row r="53" spans="1:64" ht="54.75" customHeight="1" x14ac:dyDescent="0.2">
      <c r="A53" s="1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</row>
    <row r="54" spans="1:64" ht="10.5" customHeight="1" x14ac:dyDescent="0.2">
      <c r="A54" s="1"/>
    </row>
    <row r="55" spans="1:64" ht="10.5" customHeight="1" x14ac:dyDescent="0.2">
      <c r="A55" s="1"/>
    </row>
    <row r="56" spans="1:64" ht="10.5" customHeight="1" x14ac:dyDescent="0.2">
      <c r="A56" s="1"/>
    </row>
    <row r="57" spans="1:64" ht="10.5" customHeight="1" x14ac:dyDescent="0.2">
      <c r="A57" s="1"/>
    </row>
    <row r="58" spans="1:64" ht="10.5" customHeight="1" x14ac:dyDescent="0.2">
      <c r="A58" s="1"/>
    </row>
    <row r="59" spans="1:64" ht="10.5" customHeight="1" x14ac:dyDescent="0.2">
      <c r="A59" s="1"/>
    </row>
    <row r="60" spans="1:64" ht="10.5" customHeight="1" x14ac:dyDescent="0.2">
      <c r="A60" s="1"/>
    </row>
    <row r="61" spans="1:64" ht="10.5" customHeight="1" x14ac:dyDescent="0.2">
      <c r="A61" s="1"/>
    </row>
    <row r="62" spans="1:64" ht="10.5" customHeight="1" x14ac:dyDescent="0.2">
      <c r="A62" s="1"/>
    </row>
    <row r="63" spans="1:64" ht="10.5" customHeight="1" x14ac:dyDescent="0.2">
      <c r="A63" s="1"/>
    </row>
    <row r="64" spans="1:64" ht="10.5" customHeight="1" x14ac:dyDescent="0.2">
      <c r="A64" s="1"/>
    </row>
    <row r="65" spans="1:1" ht="10.5" customHeight="1" x14ac:dyDescent="0.2">
      <c r="A65" s="1"/>
    </row>
    <row r="66" spans="1:1" ht="10.5" customHeight="1" x14ac:dyDescent="0.2">
      <c r="A66" s="1"/>
    </row>
    <row r="67" spans="1:1" ht="10.5" customHeight="1" x14ac:dyDescent="0.2">
      <c r="A67" s="1"/>
    </row>
    <row r="68" spans="1:1" ht="10.5" customHeight="1" x14ac:dyDescent="0.2">
      <c r="A68" s="1"/>
    </row>
    <row r="69" spans="1:1" ht="10.5" customHeight="1" x14ac:dyDescent="0.2">
      <c r="A69" s="1"/>
    </row>
    <row r="70" spans="1:1" ht="10.5" customHeight="1" x14ac:dyDescent="0.2">
      <c r="A70" s="1"/>
    </row>
    <row r="71" spans="1:1" ht="10.5" customHeight="1" x14ac:dyDescent="0.2">
      <c r="A71" s="1"/>
    </row>
    <row r="72" spans="1:1" ht="10.5" customHeight="1" x14ac:dyDescent="0.2">
      <c r="A72" s="1"/>
    </row>
    <row r="73" spans="1:1" ht="10.5" customHeight="1" x14ac:dyDescent="0.2">
      <c r="A73" s="1"/>
    </row>
    <row r="74" spans="1:1" ht="10.5" customHeight="1" x14ac:dyDescent="0.2">
      <c r="A74" s="1"/>
    </row>
    <row r="75" spans="1:1" ht="10.5" customHeight="1" x14ac:dyDescent="0.2">
      <c r="A75" s="1"/>
    </row>
    <row r="76" spans="1:1" ht="10.5" customHeight="1" x14ac:dyDescent="0.2">
      <c r="A76" s="1"/>
    </row>
    <row r="77" spans="1:1" ht="10.5" customHeight="1" x14ac:dyDescent="0.2">
      <c r="A77" s="1"/>
    </row>
    <row r="78" spans="1:1" ht="10.5" customHeight="1" x14ac:dyDescent="0.2">
      <c r="A78" s="1"/>
    </row>
    <row r="79" spans="1:1" ht="10.5" customHeight="1" x14ac:dyDescent="0.2">
      <c r="A79" s="1"/>
    </row>
    <row r="80" spans="1:1" ht="10.5" customHeight="1" x14ac:dyDescent="0.2">
      <c r="A80" s="1"/>
    </row>
    <row r="81" spans="1:1" ht="10.5" customHeight="1" x14ac:dyDescent="0.2">
      <c r="A81" s="1"/>
    </row>
    <row r="82" spans="1:1" ht="10.5" customHeight="1" x14ac:dyDescent="0.2">
      <c r="A82" s="1"/>
    </row>
    <row r="83" spans="1:1" ht="10.5" customHeight="1" x14ac:dyDescent="0.2">
      <c r="A83" s="1"/>
    </row>
    <row r="84" spans="1:1" ht="10.5" customHeight="1" x14ac:dyDescent="0.2">
      <c r="A84" s="1"/>
    </row>
    <row r="85" spans="1:1" ht="10.5" customHeight="1" x14ac:dyDescent="0.2">
      <c r="A85" s="1"/>
    </row>
    <row r="86" spans="1:1" ht="10.5" customHeight="1" x14ac:dyDescent="0.2">
      <c r="A86" s="1"/>
    </row>
    <row r="87" spans="1:1" ht="10.5" customHeight="1" x14ac:dyDescent="0.2">
      <c r="A87" s="1"/>
    </row>
    <row r="88" spans="1:1" ht="10.5" customHeight="1" x14ac:dyDescent="0.2">
      <c r="A88" s="1"/>
    </row>
    <row r="89" spans="1:1" ht="10.5" customHeight="1" x14ac:dyDescent="0.2">
      <c r="A89" s="1"/>
    </row>
    <row r="90" spans="1:1" ht="10.5" customHeight="1" x14ac:dyDescent="0.2">
      <c r="A90" s="1"/>
    </row>
    <row r="91" spans="1:1" ht="10.5" customHeight="1" x14ac:dyDescent="0.2">
      <c r="A91" s="1"/>
    </row>
    <row r="92" spans="1:1" ht="10.5" customHeight="1" x14ac:dyDescent="0.2">
      <c r="A92" s="1"/>
    </row>
    <row r="93" spans="1:1" ht="10.5" customHeight="1" x14ac:dyDescent="0.2">
      <c r="A93" s="1"/>
    </row>
    <row r="94" spans="1:1" ht="10.5" customHeight="1" x14ac:dyDescent="0.2">
      <c r="A94" s="1"/>
    </row>
    <row r="95" spans="1:1" ht="10.5" customHeight="1" x14ac:dyDescent="0.2">
      <c r="A95" s="1"/>
    </row>
    <row r="96" spans="1:1" ht="10.5" customHeight="1" x14ac:dyDescent="0.2">
      <c r="A96" s="1"/>
    </row>
    <row r="97" spans="1:1" ht="10.5" customHeight="1" x14ac:dyDescent="0.2">
      <c r="A97" s="1"/>
    </row>
    <row r="98" spans="1:1" ht="10.5" customHeight="1" x14ac:dyDescent="0.2">
      <c r="A98" s="1"/>
    </row>
    <row r="99" spans="1:1" ht="10.5" customHeight="1" x14ac:dyDescent="0.2">
      <c r="A99" s="1"/>
    </row>
    <row r="100" spans="1:1" ht="10.5" customHeight="1" x14ac:dyDescent="0.2">
      <c r="A100" s="1"/>
    </row>
    <row r="101" spans="1:1" ht="10.5" customHeight="1" x14ac:dyDescent="0.2">
      <c r="A101" s="1"/>
    </row>
    <row r="102" spans="1:1" ht="10.5" customHeight="1" x14ac:dyDescent="0.2">
      <c r="A102" s="1"/>
    </row>
    <row r="103" spans="1:1" ht="10.5" customHeight="1" x14ac:dyDescent="0.2">
      <c r="A103" s="1"/>
    </row>
    <row r="104" spans="1:1" ht="10.5" customHeight="1" x14ac:dyDescent="0.2">
      <c r="A104" s="1"/>
    </row>
    <row r="105" spans="1:1" ht="10.5" customHeight="1" x14ac:dyDescent="0.2">
      <c r="A105" s="1"/>
    </row>
    <row r="106" spans="1:1" ht="10.5" customHeight="1" x14ac:dyDescent="0.2">
      <c r="A106" s="1"/>
    </row>
    <row r="107" spans="1:1" ht="10.5" customHeight="1" x14ac:dyDescent="0.2">
      <c r="A107" s="1"/>
    </row>
    <row r="108" spans="1:1" ht="10.5" customHeight="1" x14ac:dyDescent="0.2">
      <c r="A108" s="1"/>
    </row>
    <row r="109" spans="1:1" ht="10.5" customHeight="1" x14ac:dyDescent="0.2">
      <c r="A109" s="1"/>
    </row>
    <row r="110" spans="1:1" ht="10.5" customHeight="1" x14ac:dyDescent="0.2">
      <c r="A110" s="1"/>
    </row>
    <row r="111" spans="1:1" ht="10.5" customHeight="1" x14ac:dyDescent="0.2">
      <c r="A111" s="1"/>
    </row>
    <row r="112" spans="1:1" ht="10.5" customHeight="1" x14ac:dyDescent="0.2">
      <c r="A112" s="1"/>
    </row>
    <row r="113" spans="1:1" ht="10.5" customHeight="1" x14ac:dyDescent="0.2">
      <c r="A113" s="1"/>
    </row>
    <row r="114" spans="1:1" ht="10.5" customHeight="1" x14ac:dyDescent="0.2">
      <c r="A114" s="1"/>
    </row>
    <row r="115" spans="1:1" ht="10.5" customHeight="1" x14ac:dyDescent="0.2">
      <c r="A115" s="1"/>
    </row>
    <row r="116" spans="1:1" ht="10.5" customHeight="1" x14ac:dyDescent="0.2">
      <c r="A116" s="1"/>
    </row>
    <row r="117" spans="1:1" ht="10.5" customHeight="1" x14ac:dyDescent="0.2">
      <c r="A117" s="1"/>
    </row>
    <row r="118" spans="1:1" ht="10.5" customHeight="1" x14ac:dyDescent="0.2">
      <c r="A118" s="1"/>
    </row>
    <row r="119" spans="1:1" ht="10.5" customHeight="1" x14ac:dyDescent="0.2">
      <c r="A119" s="1"/>
    </row>
    <row r="120" spans="1:1" ht="10.5" customHeight="1" x14ac:dyDescent="0.2">
      <c r="A120" s="1"/>
    </row>
    <row r="121" spans="1:1" ht="10.5" customHeight="1" x14ac:dyDescent="0.2">
      <c r="A121" s="1"/>
    </row>
    <row r="122" spans="1:1" ht="10.5" customHeight="1" x14ac:dyDescent="0.2">
      <c r="A122" s="1"/>
    </row>
    <row r="123" spans="1:1" ht="10.5" customHeight="1" x14ac:dyDescent="0.2">
      <c r="A123" s="1"/>
    </row>
    <row r="124" spans="1:1" ht="10.5" customHeight="1" x14ac:dyDescent="0.2">
      <c r="A124" s="1"/>
    </row>
    <row r="125" spans="1:1" ht="10.5" customHeight="1" x14ac:dyDescent="0.2">
      <c r="A125" s="1"/>
    </row>
    <row r="126" spans="1:1" ht="10.5" customHeight="1" x14ac:dyDescent="0.2">
      <c r="A126" s="1"/>
    </row>
    <row r="127" spans="1:1" ht="10.5" customHeight="1" x14ac:dyDescent="0.2">
      <c r="A127" s="1"/>
    </row>
    <row r="128" spans="1:1" ht="10.5" customHeight="1" x14ac:dyDescent="0.2">
      <c r="A128" s="1"/>
    </row>
    <row r="129" spans="1:1" ht="10.5" customHeight="1" x14ac:dyDescent="0.2">
      <c r="A129" s="1"/>
    </row>
    <row r="130" spans="1:1" ht="10.5" customHeight="1" x14ac:dyDescent="0.2">
      <c r="A130" s="1"/>
    </row>
    <row r="131" spans="1:1" ht="10.5" customHeight="1" x14ac:dyDescent="0.2">
      <c r="A131" s="1"/>
    </row>
    <row r="132" spans="1:1" ht="10.5" customHeight="1" x14ac:dyDescent="0.2">
      <c r="A132" s="1"/>
    </row>
    <row r="133" spans="1:1" ht="10.5" customHeight="1" x14ac:dyDescent="0.2">
      <c r="A133" s="1"/>
    </row>
    <row r="134" spans="1:1" ht="10.5" customHeight="1" x14ac:dyDescent="0.2">
      <c r="A134" s="1"/>
    </row>
    <row r="135" spans="1:1" ht="10.5" customHeight="1" x14ac:dyDescent="0.2">
      <c r="A135" s="1"/>
    </row>
    <row r="136" spans="1:1" ht="10.5" customHeight="1" x14ac:dyDescent="0.2">
      <c r="A136" s="1"/>
    </row>
    <row r="137" spans="1:1" ht="10.5" customHeight="1" x14ac:dyDescent="0.2">
      <c r="A137" s="1"/>
    </row>
    <row r="138" spans="1:1" ht="10.5" customHeight="1" x14ac:dyDescent="0.2">
      <c r="A138" s="1"/>
    </row>
    <row r="139" spans="1:1" ht="10.5" customHeight="1" x14ac:dyDescent="0.2">
      <c r="A139" s="1"/>
    </row>
    <row r="140" spans="1:1" ht="10.5" customHeight="1" x14ac:dyDescent="0.2">
      <c r="A140" s="1"/>
    </row>
    <row r="141" spans="1:1" ht="10.5" customHeight="1" x14ac:dyDescent="0.2">
      <c r="A141" s="1"/>
    </row>
    <row r="142" spans="1:1" ht="10.5" customHeight="1" x14ac:dyDescent="0.2">
      <c r="A142" s="1"/>
    </row>
    <row r="143" spans="1:1" ht="10.5" customHeight="1" x14ac:dyDescent="0.2">
      <c r="A143" s="1"/>
    </row>
    <row r="144" spans="1:1" ht="10.5" customHeight="1" x14ac:dyDescent="0.2">
      <c r="A144" s="1"/>
    </row>
    <row r="145" spans="1:1" ht="10.5" customHeight="1" x14ac:dyDescent="0.2">
      <c r="A145" s="1"/>
    </row>
    <row r="146" spans="1:1" ht="10.5" customHeight="1" x14ac:dyDescent="0.2">
      <c r="A146" s="1"/>
    </row>
    <row r="147" spans="1:1" ht="10.5" customHeight="1" x14ac:dyDescent="0.2">
      <c r="A147" s="1"/>
    </row>
    <row r="148" spans="1:1" ht="10.5" customHeight="1" x14ac:dyDescent="0.2">
      <c r="A148" s="1"/>
    </row>
    <row r="149" spans="1:1" ht="10.5" customHeight="1" x14ac:dyDescent="0.2">
      <c r="A149" s="1"/>
    </row>
    <row r="150" spans="1:1" ht="10.5" customHeight="1" x14ac:dyDescent="0.2">
      <c r="A150" s="1"/>
    </row>
    <row r="151" spans="1:1" ht="10.5" customHeight="1" x14ac:dyDescent="0.2">
      <c r="A151" s="1"/>
    </row>
    <row r="152" spans="1:1" ht="10.5" customHeight="1" x14ac:dyDescent="0.2">
      <c r="A152" s="1"/>
    </row>
    <row r="153" spans="1:1" ht="10.5" customHeight="1" x14ac:dyDescent="0.2">
      <c r="A153" s="1"/>
    </row>
    <row r="154" spans="1:1" ht="10.5" customHeight="1" x14ac:dyDescent="0.2">
      <c r="A154" s="1"/>
    </row>
    <row r="155" spans="1:1" ht="10.5" customHeight="1" x14ac:dyDescent="0.2">
      <c r="A155" s="1"/>
    </row>
    <row r="156" spans="1:1" ht="10.5" customHeight="1" x14ac:dyDescent="0.2">
      <c r="A156" s="1"/>
    </row>
    <row r="157" spans="1:1" ht="10.5" customHeight="1" x14ac:dyDescent="0.2">
      <c r="A157" s="1"/>
    </row>
    <row r="158" spans="1:1" ht="10.5" customHeight="1" x14ac:dyDescent="0.2">
      <c r="A158" s="1"/>
    </row>
    <row r="159" spans="1:1" ht="10.5" customHeight="1" x14ac:dyDescent="0.2">
      <c r="A159" s="1"/>
    </row>
    <row r="160" spans="1:1" ht="10.5" customHeight="1" x14ac:dyDescent="0.2">
      <c r="A160" s="1"/>
    </row>
    <row r="161" spans="1:1" ht="10.5" customHeight="1" x14ac:dyDescent="0.2">
      <c r="A161" s="1"/>
    </row>
    <row r="162" spans="1:1" ht="10.5" customHeight="1" x14ac:dyDescent="0.2">
      <c r="A162" s="1"/>
    </row>
    <row r="163" spans="1:1" ht="10.5" customHeight="1" x14ac:dyDescent="0.2">
      <c r="A163" s="1"/>
    </row>
    <row r="164" spans="1:1" ht="10.5" customHeight="1" x14ac:dyDescent="0.2">
      <c r="A164" s="1"/>
    </row>
    <row r="165" spans="1:1" ht="10.5" customHeight="1" x14ac:dyDescent="0.2">
      <c r="A165" s="1"/>
    </row>
    <row r="166" spans="1:1" ht="10.5" customHeight="1" x14ac:dyDescent="0.2">
      <c r="A166" s="1"/>
    </row>
    <row r="167" spans="1:1" ht="10.5" customHeight="1" x14ac:dyDescent="0.2">
      <c r="A167" s="1"/>
    </row>
    <row r="168" spans="1:1" ht="10.5" customHeight="1" x14ac:dyDescent="0.2">
      <c r="A168" s="1"/>
    </row>
    <row r="169" spans="1:1" ht="10.5" customHeight="1" x14ac:dyDescent="0.2">
      <c r="A169" s="1"/>
    </row>
    <row r="170" spans="1:1" ht="10.5" customHeight="1" x14ac:dyDescent="0.2">
      <c r="A170" s="1"/>
    </row>
    <row r="171" spans="1:1" ht="10.5" customHeight="1" x14ac:dyDescent="0.2">
      <c r="A171" s="1"/>
    </row>
    <row r="172" spans="1:1" ht="10.5" customHeight="1" x14ac:dyDescent="0.2">
      <c r="A172" s="1"/>
    </row>
    <row r="173" spans="1:1" ht="10.5" customHeight="1" x14ac:dyDescent="0.2">
      <c r="A173" s="1"/>
    </row>
    <row r="174" spans="1:1" ht="10.5" customHeight="1" x14ac:dyDescent="0.2">
      <c r="A174" s="1"/>
    </row>
    <row r="175" spans="1:1" ht="10.5" customHeight="1" x14ac:dyDescent="0.2">
      <c r="A175" s="1"/>
    </row>
    <row r="176" spans="1:1" ht="10.5" customHeight="1" x14ac:dyDescent="0.2">
      <c r="A176" s="1"/>
    </row>
    <row r="177" spans="1:1" ht="10.5" customHeight="1" x14ac:dyDescent="0.2">
      <c r="A177" s="1"/>
    </row>
    <row r="178" spans="1:1" ht="10.5" customHeight="1" x14ac:dyDescent="0.2">
      <c r="A178" s="1"/>
    </row>
    <row r="179" spans="1:1" ht="10.5" customHeight="1" x14ac:dyDescent="0.2">
      <c r="A179" s="1"/>
    </row>
    <row r="180" spans="1:1" ht="10.5" customHeight="1" x14ac:dyDescent="0.2">
      <c r="A180" s="1"/>
    </row>
    <row r="181" spans="1:1" ht="10.5" customHeight="1" x14ac:dyDescent="0.2">
      <c r="A181" s="1"/>
    </row>
    <row r="182" spans="1:1" ht="10.5" customHeight="1" x14ac:dyDescent="0.2">
      <c r="A182" s="1"/>
    </row>
    <row r="183" spans="1:1" ht="10.5" customHeight="1" x14ac:dyDescent="0.2">
      <c r="A183" s="1"/>
    </row>
    <row r="184" spans="1:1" ht="10.5" customHeight="1" x14ac:dyDescent="0.2">
      <c r="A184" s="1"/>
    </row>
    <row r="185" spans="1:1" ht="10.5" customHeight="1" x14ac:dyDescent="0.2">
      <c r="A185" s="1"/>
    </row>
    <row r="186" spans="1:1" ht="10.5" customHeight="1" x14ac:dyDescent="0.2">
      <c r="A186" s="1"/>
    </row>
    <row r="187" spans="1:1" ht="10.5" customHeight="1" x14ac:dyDescent="0.2">
      <c r="A187" s="1"/>
    </row>
    <row r="188" spans="1:1" ht="10.5" customHeight="1" x14ac:dyDescent="0.2">
      <c r="A188" s="1"/>
    </row>
    <row r="189" spans="1:1" ht="10.5" customHeight="1" x14ac:dyDescent="0.2">
      <c r="A189" s="1"/>
    </row>
    <row r="190" spans="1:1" ht="10.5" customHeight="1" x14ac:dyDescent="0.2">
      <c r="A190" s="1"/>
    </row>
    <row r="191" spans="1:1" ht="10.5" customHeight="1" x14ac:dyDescent="0.2">
      <c r="A191" s="1"/>
    </row>
    <row r="192" spans="1:1" ht="10.5" customHeight="1" x14ac:dyDescent="0.2">
      <c r="A192" s="1"/>
    </row>
    <row r="193" spans="1:1" ht="10.5" customHeight="1" x14ac:dyDescent="0.2">
      <c r="A193" s="1"/>
    </row>
    <row r="194" spans="1:1" ht="10.5" customHeight="1" x14ac:dyDescent="0.2">
      <c r="A194" s="1"/>
    </row>
    <row r="195" spans="1:1" ht="10.5" customHeight="1" x14ac:dyDescent="0.2">
      <c r="A195" s="1"/>
    </row>
    <row r="196" spans="1:1" ht="10.5" customHeight="1" x14ac:dyDescent="0.2">
      <c r="A196" s="1"/>
    </row>
    <row r="197" spans="1:1" ht="10.5" customHeight="1" x14ac:dyDescent="0.2">
      <c r="A197" s="1"/>
    </row>
    <row r="198" spans="1:1" ht="10.5" customHeight="1" x14ac:dyDescent="0.2">
      <c r="A198" s="1"/>
    </row>
    <row r="199" spans="1:1" ht="10.5" customHeight="1" x14ac:dyDescent="0.2">
      <c r="A199" s="1"/>
    </row>
    <row r="200" spans="1:1" ht="10.5" customHeight="1" x14ac:dyDescent="0.2">
      <c r="A200" s="1"/>
    </row>
    <row r="201" spans="1:1" ht="10.5" customHeight="1" x14ac:dyDescent="0.2">
      <c r="A201" s="1"/>
    </row>
    <row r="202" spans="1:1" ht="10.5" customHeight="1" x14ac:dyDescent="0.2">
      <c r="A202" s="1"/>
    </row>
    <row r="203" spans="1:1" ht="10.5" customHeight="1" x14ac:dyDescent="0.2">
      <c r="A203" s="1"/>
    </row>
    <row r="204" spans="1:1" ht="10.5" customHeight="1" x14ac:dyDescent="0.2">
      <c r="A204" s="1"/>
    </row>
    <row r="205" spans="1:1" ht="10.5" customHeight="1" x14ac:dyDescent="0.2">
      <c r="A205" s="1"/>
    </row>
    <row r="206" spans="1:1" ht="10.5" customHeight="1" x14ac:dyDescent="0.2">
      <c r="A206" s="1"/>
    </row>
    <row r="207" spans="1:1" ht="10.5" customHeight="1" x14ac:dyDescent="0.2">
      <c r="A207" s="1"/>
    </row>
    <row r="208" spans="1:1" ht="10.5" customHeight="1" x14ac:dyDescent="0.2">
      <c r="A208" s="1"/>
    </row>
    <row r="209" spans="1:1" ht="10.5" customHeight="1" x14ac:dyDescent="0.2">
      <c r="A209" s="1"/>
    </row>
    <row r="210" spans="1:1" ht="10.5" customHeight="1" x14ac:dyDescent="0.2">
      <c r="A210" s="1"/>
    </row>
    <row r="211" spans="1:1" ht="10.5" customHeight="1" x14ac:dyDescent="0.2">
      <c r="A211" s="1"/>
    </row>
    <row r="212" spans="1:1" ht="10.5" customHeight="1" x14ac:dyDescent="0.2">
      <c r="A212" s="1"/>
    </row>
    <row r="213" spans="1:1" ht="10.5" customHeight="1" x14ac:dyDescent="0.2">
      <c r="A213" s="1"/>
    </row>
    <row r="214" spans="1:1" ht="10.5" customHeight="1" x14ac:dyDescent="0.2">
      <c r="A214" s="1"/>
    </row>
    <row r="215" spans="1:1" ht="10.5" customHeight="1" x14ac:dyDescent="0.2">
      <c r="A215" s="1"/>
    </row>
    <row r="216" spans="1:1" ht="10.5" customHeight="1" x14ac:dyDescent="0.2">
      <c r="A216" s="1"/>
    </row>
    <row r="217" spans="1:1" ht="10.5" customHeight="1" x14ac:dyDescent="0.2">
      <c r="A217" s="1"/>
    </row>
    <row r="218" spans="1:1" ht="10.5" customHeight="1" x14ac:dyDescent="0.2">
      <c r="A218" s="1"/>
    </row>
    <row r="219" spans="1:1" ht="10.5" customHeight="1" x14ac:dyDescent="0.2">
      <c r="A219" s="1"/>
    </row>
    <row r="220" spans="1:1" ht="10.5" customHeight="1" x14ac:dyDescent="0.2">
      <c r="A220" s="1"/>
    </row>
    <row r="221" spans="1:1" ht="10.5" customHeight="1" x14ac:dyDescent="0.2">
      <c r="A221" s="1"/>
    </row>
    <row r="222" spans="1:1" ht="10.5" customHeight="1" x14ac:dyDescent="0.2">
      <c r="A222" s="1"/>
    </row>
    <row r="223" spans="1:1" ht="10.5" customHeight="1" x14ac:dyDescent="0.2">
      <c r="A223" s="1"/>
    </row>
    <row r="224" spans="1:1" ht="10.5" customHeight="1" x14ac:dyDescent="0.2">
      <c r="A224" s="1"/>
    </row>
    <row r="225" spans="1:1" ht="10.5" customHeight="1" x14ac:dyDescent="0.2">
      <c r="A225" s="1"/>
    </row>
    <row r="226" spans="1:1" ht="10.5" customHeight="1" x14ac:dyDescent="0.2">
      <c r="A226" s="1"/>
    </row>
    <row r="227" spans="1:1" ht="10.5" customHeight="1" x14ac:dyDescent="0.2">
      <c r="A227" s="1"/>
    </row>
    <row r="228" spans="1:1" ht="10.5" customHeight="1" x14ac:dyDescent="0.2">
      <c r="A228" s="1"/>
    </row>
    <row r="229" spans="1:1" ht="10.5" customHeight="1" x14ac:dyDescent="0.2">
      <c r="A229" s="1"/>
    </row>
    <row r="230" spans="1:1" ht="10.5" customHeight="1" x14ac:dyDescent="0.2">
      <c r="A230" s="1"/>
    </row>
    <row r="231" spans="1:1" ht="10.5" customHeight="1" x14ac:dyDescent="0.2">
      <c r="A231" s="1"/>
    </row>
    <row r="232" spans="1:1" ht="10.5" customHeight="1" x14ac:dyDescent="0.2">
      <c r="A232" s="1"/>
    </row>
    <row r="233" spans="1:1" ht="10.5" customHeight="1" x14ac:dyDescent="0.2">
      <c r="A233" s="1"/>
    </row>
    <row r="234" spans="1:1" ht="10.5" customHeight="1" x14ac:dyDescent="0.2">
      <c r="A234" s="1"/>
    </row>
    <row r="235" spans="1:1" ht="10.5" customHeight="1" x14ac:dyDescent="0.2">
      <c r="A235" s="1"/>
    </row>
    <row r="236" spans="1:1" ht="10.5" customHeight="1" x14ac:dyDescent="0.2">
      <c r="A236" s="1"/>
    </row>
    <row r="237" spans="1:1" ht="10.5" customHeight="1" x14ac:dyDescent="0.2">
      <c r="A237" s="1"/>
    </row>
    <row r="238" spans="1:1" ht="10.5" customHeight="1" x14ac:dyDescent="0.2">
      <c r="A238" s="1"/>
    </row>
    <row r="239" spans="1:1" ht="10.5" customHeight="1" x14ac:dyDescent="0.2">
      <c r="A239" s="1"/>
    </row>
    <row r="240" spans="1:1" ht="10.5" customHeight="1" x14ac:dyDescent="0.2">
      <c r="A240" s="1"/>
    </row>
    <row r="241" spans="1:1" ht="10.5" customHeight="1" x14ac:dyDescent="0.2">
      <c r="A241" s="1"/>
    </row>
    <row r="242" spans="1:1" ht="10.5" customHeight="1" x14ac:dyDescent="0.2">
      <c r="A242" s="1"/>
    </row>
    <row r="243" spans="1:1" ht="10.5" customHeight="1" x14ac:dyDescent="0.2">
      <c r="A243" s="1"/>
    </row>
    <row r="244" spans="1:1" ht="10.5" customHeight="1" x14ac:dyDescent="0.2">
      <c r="A244" s="1"/>
    </row>
    <row r="245" spans="1:1" ht="10.5" customHeight="1" x14ac:dyDescent="0.2">
      <c r="A245" s="1"/>
    </row>
    <row r="246" spans="1:1" ht="10.5" customHeight="1" x14ac:dyDescent="0.2">
      <c r="A246" s="1"/>
    </row>
    <row r="247" spans="1:1" ht="10.5" customHeight="1" x14ac:dyDescent="0.2">
      <c r="A247" s="1"/>
    </row>
    <row r="248" spans="1:1" ht="10.5" customHeight="1" x14ac:dyDescent="0.2">
      <c r="A248" s="1"/>
    </row>
    <row r="249" spans="1:1" ht="15.75" customHeight="1" x14ac:dyDescent="0.2"/>
    <row r="250" spans="1:1" ht="15.75" customHeight="1" x14ac:dyDescent="0.2"/>
    <row r="251" spans="1:1" ht="15.75" customHeight="1" x14ac:dyDescent="0.2"/>
    <row r="252" spans="1:1" ht="15.75" customHeight="1" x14ac:dyDescent="0.2"/>
    <row r="253" spans="1:1" ht="15.75" customHeight="1" x14ac:dyDescent="0.2"/>
    <row r="254" spans="1:1" ht="15.75" customHeight="1" x14ac:dyDescent="0.2"/>
    <row r="255" spans="1:1" ht="15.75" customHeight="1" x14ac:dyDescent="0.2"/>
    <row r="256" spans="1:1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dataConsolidate/>
  <mergeCells count="16">
    <mergeCell ref="AF6:AJ6"/>
    <mergeCell ref="AK6:AN6"/>
    <mergeCell ref="B1:BL3"/>
    <mergeCell ref="B4:BL4"/>
    <mergeCell ref="AR26:BB26"/>
    <mergeCell ref="AU24:AU25"/>
    <mergeCell ref="AZ6:BA6"/>
    <mergeCell ref="AT6:AY6"/>
    <mergeCell ref="AO6:AS6"/>
    <mergeCell ref="AB6:AE6"/>
    <mergeCell ref="X6:AA6"/>
    <mergeCell ref="K6:N6"/>
    <mergeCell ref="B6:E6"/>
    <mergeCell ref="F6:J6"/>
    <mergeCell ref="O6:R6"/>
    <mergeCell ref="S6:W6"/>
  </mergeCells>
  <hyperlinks>
    <hyperlink ref="B4:U4" r:id="rId1" display="to confirm ETA and Shedule , please search at Our Web Site Official www.one-line.com" xr:uid="{89F751E4-94F2-4FA4-880B-0D0F604BBDAD}"/>
  </hyperlinks>
  <pageMargins left="0.23622047244094491" right="0.23622047244094491" top="0.74803149606299213" bottom="0.74803149606299213" header="0" footer="0"/>
  <pageSetup paperSize="9" scale="19" orientation="landscape" r:id="rId2"/>
  <ignoredErrors>
    <ignoredError sqref="V21:X22 W20:X20 U44 W44:AA44 V41:V42 AE44 AC44:AD44 AG44:AM44 AN44:AQ44" formula="1"/>
  </ignoredError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AB8A-D163-4ABE-A7D9-B796D4D26CD8}">
  <sheetPr codeName="Hoja2">
    <pageSetUpPr fitToPage="1"/>
  </sheetPr>
  <dimension ref="A1:BF999"/>
  <sheetViews>
    <sheetView showGridLines="0" topLeftCell="A7" zoomScale="85" zoomScaleNormal="85" workbookViewId="0">
      <pane xSplit="1" topLeftCell="AY1" activePane="topRight" state="frozen"/>
      <selection pane="topRight" activeCell="AK31" sqref="AK31:AK34"/>
    </sheetView>
  </sheetViews>
  <sheetFormatPr baseColWidth="10" defaultColWidth="14.42578125" defaultRowHeight="15" customHeight="1" outlineLevelCol="2" x14ac:dyDescent="0.2"/>
  <cols>
    <col min="1" max="1" width="25.28515625" customWidth="1"/>
    <col min="2" max="15" width="20.140625" hidden="1" customWidth="1" outlineLevel="1"/>
    <col min="16" max="18" width="18.85546875" hidden="1" customWidth="1" outlineLevel="1"/>
    <col min="19" max="19" width="18.85546875" hidden="1" customWidth="1" collapsed="1"/>
    <col min="20" max="20" width="17.28515625" customWidth="1" outlineLevel="2"/>
    <col min="21" max="21" width="18.42578125" customWidth="1" outlineLevel="2"/>
    <col min="22" max="22" width="17.28515625" customWidth="1" outlineLevel="2"/>
    <col min="23" max="23" width="18.28515625" customWidth="1" outlineLevel="2"/>
    <col min="24" max="27" width="18.85546875" customWidth="1" outlineLevel="2"/>
    <col min="28" max="28" width="18.85546875" customWidth="1" outlineLevel="2" collapsed="1"/>
    <col min="29" max="32" width="18.85546875" customWidth="1" outlineLevel="2"/>
    <col min="33" max="33" width="18.85546875" customWidth="1" outlineLevel="2" collapsed="1"/>
    <col min="34" max="37" width="18.85546875" customWidth="1" outlineLevel="2"/>
    <col min="38" max="41" width="18.85546875" customWidth="1" outlineLevel="1"/>
    <col min="42" max="49" width="18.85546875" bestFit="1" customWidth="1"/>
    <col min="50" max="50" width="19.85546875" customWidth="1"/>
    <col min="51" max="51" width="18.85546875" bestFit="1" customWidth="1"/>
    <col min="52" max="52" width="20.140625" customWidth="1"/>
    <col min="53" max="58" width="18.85546875" bestFit="1" customWidth="1"/>
  </cols>
  <sheetData>
    <row r="1" spans="1:58" ht="29.25" customHeight="1" x14ac:dyDescent="0.2">
      <c r="A1" s="1"/>
      <c r="B1" s="297" t="s">
        <v>292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</row>
    <row r="2" spans="1:58" ht="10.5" customHeight="1" x14ac:dyDescent="0.2">
      <c r="A2" s="1"/>
      <c r="B2" s="154"/>
      <c r="C2" s="154"/>
      <c r="D2" s="154"/>
      <c r="E2" s="154"/>
      <c r="F2" s="154"/>
      <c r="G2" s="2"/>
      <c r="H2" s="2"/>
      <c r="I2" s="2"/>
      <c r="J2" s="2"/>
      <c r="K2" s="2"/>
      <c r="L2" s="2"/>
      <c r="M2" s="2"/>
      <c r="N2" s="2"/>
      <c r="O2" s="2"/>
    </row>
    <row r="3" spans="1:58" ht="10.5" customHeight="1" x14ac:dyDescent="0.2">
      <c r="A3" s="1"/>
      <c r="B3" s="154"/>
      <c r="C3" s="154"/>
      <c r="D3" s="154"/>
      <c r="E3" s="154"/>
      <c r="F3" s="154"/>
      <c r="G3" s="2"/>
      <c r="H3" s="2"/>
      <c r="I3" s="2"/>
      <c r="J3" s="2"/>
      <c r="K3" s="2"/>
      <c r="L3" s="2"/>
      <c r="M3" s="2"/>
      <c r="N3" s="2"/>
      <c r="O3" s="2"/>
    </row>
    <row r="4" spans="1:58" ht="21.75" customHeight="1" x14ac:dyDescent="0.25">
      <c r="A4" s="1"/>
      <c r="B4" s="298" t="s">
        <v>311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</row>
    <row r="5" spans="1:58" ht="10.5" customHeight="1" x14ac:dyDescent="0.2">
      <c r="A5" s="1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58" ht="10.5" customHeight="1" x14ac:dyDescent="0.2">
      <c r="A6" s="3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58" ht="10.5" customHeight="1" x14ac:dyDescent="0.2">
      <c r="A7" s="1"/>
      <c r="E7" s="4"/>
      <c r="F7" s="4"/>
      <c r="G7" s="4"/>
      <c r="H7" s="4"/>
      <c r="I7" s="4"/>
      <c r="J7" s="113"/>
      <c r="K7" s="113"/>
      <c r="L7" s="113"/>
      <c r="M7" s="113"/>
      <c r="N7" s="113"/>
      <c r="O7" s="113"/>
      <c r="P7" s="114"/>
      <c r="Q7" s="114"/>
      <c r="R7" s="114"/>
      <c r="S7" s="114"/>
    </row>
    <row r="8" spans="1:58" ht="22.5" customHeight="1" x14ac:dyDescent="0.2">
      <c r="A8" s="5" t="s">
        <v>0</v>
      </c>
      <c r="B8" s="300" t="s">
        <v>7</v>
      </c>
      <c r="C8" s="301"/>
      <c r="D8" s="301"/>
      <c r="E8" s="304"/>
      <c r="F8" s="305" t="s">
        <v>8</v>
      </c>
      <c r="G8" s="306"/>
      <c r="H8" s="306"/>
      <c r="I8" s="307"/>
      <c r="J8" s="308" t="s">
        <v>9</v>
      </c>
      <c r="K8" s="309"/>
      <c r="L8" s="309"/>
      <c r="M8" s="309"/>
      <c r="N8" s="310"/>
      <c r="O8" s="293" t="s">
        <v>301</v>
      </c>
      <c r="P8" s="294"/>
      <c r="Q8" s="294"/>
      <c r="R8" s="295"/>
      <c r="S8" s="296" t="s">
        <v>329</v>
      </c>
      <c r="T8" s="296"/>
      <c r="U8" s="296"/>
      <c r="V8" s="296"/>
      <c r="W8" s="293" t="s">
        <v>375</v>
      </c>
      <c r="X8" s="294"/>
      <c r="Y8" s="294"/>
      <c r="Z8" s="294"/>
      <c r="AA8" s="295"/>
      <c r="AB8" s="293" t="s">
        <v>376</v>
      </c>
      <c r="AC8" s="294"/>
      <c r="AD8" s="294"/>
      <c r="AE8" s="294"/>
      <c r="AF8" s="295"/>
      <c r="AG8" s="293" t="s">
        <v>400</v>
      </c>
      <c r="AH8" s="294"/>
      <c r="AI8" s="294"/>
      <c r="AJ8" s="294"/>
      <c r="AK8" s="295"/>
      <c r="AL8" s="296" t="s">
        <v>399</v>
      </c>
      <c r="AM8" s="296"/>
      <c r="AN8" s="296"/>
      <c r="AO8" s="296"/>
      <c r="AP8" s="299" t="s">
        <v>4</v>
      </c>
      <c r="AQ8" s="296"/>
      <c r="AR8" s="296"/>
      <c r="AS8" s="296"/>
      <c r="AT8" s="299" t="s">
        <v>5</v>
      </c>
      <c r="AU8" s="296"/>
      <c r="AV8" s="296"/>
      <c r="AW8" s="296"/>
      <c r="AX8" s="282" t="s">
        <v>6</v>
      </c>
      <c r="AY8" s="283"/>
      <c r="AZ8" s="283"/>
      <c r="BA8" s="284"/>
      <c r="BB8" s="282" t="s">
        <v>7</v>
      </c>
      <c r="BC8" s="283"/>
      <c r="BD8" s="283"/>
      <c r="BE8" s="283"/>
      <c r="BF8" s="284"/>
    </row>
    <row r="9" spans="1:58" ht="15.75" customHeight="1" x14ac:dyDescent="0.2">
      <c r="A9" s="6" t="s">
        <v>10</v>
      </c>
      <c r="B9" s="145">
        <v>1</v>
      </c>
      <c r="C9" s="145">
        <f>+B9+1</f>
        <v>2</v>
      </c>
      <c r="D9" s="145">
        <f t="shared" ref="D9:L9" si="0">+C9+1</f>
        <v>3</v>
      </c>
      <c r="E9" s="145">
        <f t="shared" si="0"/>
        <v>4</v>
      </c>
      <c r="F9" s="145">
        <f t="shared" si="0"/>
        <v>5</v>
      </c>
      <c r="G9" s="145">
        <f t="shared" si="0"/>
        <v>6</v>
      </c>
      <c r="H9" s="145">
        <f t="shared" si="0"/>
        <v>7</v>
      </c>
      <c r="I9" s="146">
        <f t="shared" si="0"/>
        <v>8</v>
      </c>
      <c r="J9" s="147">
        <f t="shared" si="0"/>
        <v>9</v>
      </c>
      <c r="K9" s="147">
        <f t="shared" si="0"/>
        <v>10</v>
      </c>
      <c r="L9" s="147">
        <f t="shared" si="0"/>
        <v>11</v>
      </c>
      <c r="M9" s="147">
        <f t="shared" ref="M9:AF9" si="1">+L9+1</f>
        <v>12</v>
      </c>
      <c r="N9" s="147">
        <f t="shared" si="1"/>
        <v>13</v>
      </c>
      <c r="O9" s="147">
        <f t="shared" si="1"/>
        <v>14</v>
      </c>
      <c r="P9" s="147">
        <f t="shared" si="1"/>
        <v>15</v>
      </c>
      <c r="Q9" s="147">
        <f t="shared" si="1"/>
        <v>16</v>
      </c>
      <c r="R9" s="147">
        <f t="shared" si="1"/>
        <v>17</v>
      </c>
      <c r="S9" s="147">
        <f t="shared" si="1"/>
        <v>18</v>
      </c>
      <c r="T9" s="147">
        <f t="shared" si="1"/>
        <v>19</v>
      </c>
      <c r="U9" s="147">
        <f t="shared" si="1"/>
        <v>20</v>
      </c>
      <c r="V9" s="147">
        <f t="shared" si="1"/>
        <v>21</v>
      </c>
      <c r="W9" s="147">
        <f t="shared" si="1"/>
        <v>22</v>
      </c>
      <c r="X9" s="147">
        <f t="shared" si="1"/>
        <v>23</v>
      </c>
      <c r="Y9" s="147">
        <f t="shared" si="1"/>
        <v>24</v>
      </c>
      <c r="Z9" s="147">
        <f t="shared" si="1"/>
        <v>25</v>
      </c>
      <c r="AA9" s="147">
        <f t="shared" si="1"/>
        <v>26</v>
      </c>
      <c r="AB9" s="147">
        <f t="shared" si="1"/>
        <v>27</v>
      </c>
      <c r="AC9" s="147">
        <f t="shared" si="1"/>
        <v>28</v>
      </c>
      <c r="AD9" s="147">
        <f t="shared" si="1"/>
        <v>29</v>
      </c>
      <c r="AE9" s="147">
        <f t="shared" si="1"/>
        <v>30</v>
      </c>
      <c r="AF9" s="147">
        <f t="shared" si="1"/>
        <v>31</v>
      </c>
      <c r="AG9" s="147">
        <f t="shared" ref="AG9" si="2">+AF9+1</f>
        <v>32</v>
      </c>
      <c r="AH9" s="147">
        <f t="shared" ref="AH9" si="3">+AG9+1</f>
        <v>33</v>
      </c>
      <c r="AI9" s="147">
        <f t="shared" ref="AI9" si="4">+AH9+1</f>
        <v>34</v>
      </c>
      <c r="AJ9" s="147">
        <f t="shared" ref="AJ9" si="5">+AI9+1</f>
        <v>35</v>
      </c>
      <c r="AK9" s="147">
        <f t="shared" ref="AK9" si="6">+AJ9+1</f>
        <v>36</v>
      </c>
      <c r="AL9" s="147">
        <f t="shared" ref="AL9" si="7">+AK9+1</f>
        <v>37</v>
      </c>
      <c r="AM9" s="147">
        <f t="shared" ref="AM9" si="8">+AL9+1</f>
        <v>38</v>
      </c>
      <c r="AN9" s="147">
        <f t="shared" ref="AN9" si="9">+AM9+1</f>
        <v>39</v>
      </c>
      <c r="AO9" s="147">
        <f t="shared" ref="AO9" si="10">+AN9+1</f>
        <v>40</v>
      </c>
      <c r="AP9" s="147">
        <f t="shared" ref="AP9:BF9" si="11">+AO9+1</f>
        <v>41</v>
      </c>
      <c r="AQ9" s="147">
        <f t="shared" si="11"/>
        <v>42</v>
      </c>
      <c r="AR9" s="147">
        <f t="shared" si="11"/>
        <v>43</v>
      </c>
      <c r="AS9" s="147">
        <f t="shared" si="11"/>
        <v>44</v>
      </c>
      <c r="AT9" s="147">
        <f t="shared" si="11"/>
        <v>45</v>
      </c>
      <c r="AU9" s="147">
        <f t="shared" si="11"/>
        <v>46</v>
      </c>
      <c r="AV9" s="147">
        <f t="shared" si="11"/>
        <v>47</v>
      </c>
      <c r="AW9" s="147">
        <f t="shared" si="11"/>
        <v>48</v>
      </c>
      <c r="AX9" s="147">
        <f t="shared" si="11"/>
        <v>49</v>
      </c>
      <c r="AY9" s="147">
        <f t="shared" si="11"/>
        <v>50</v>
      </c>
      <c r="AZ9" s="147">
        <f t="shared" si="11"/>
        <v>51</v>
      </c>
      <c r="BA9" s="147">
        <f t="shared" si="11"/>
        <v>52</v>
      </c>
      <c r="BB9" s="147">
        <v>1</v>
      </c>
      <c r="BC9" s="147">
        <f>+BB9+1</f>
        <v>2</v>
      </c>
      <c r="BD9" s="147">
        <f t="shared" si="11"/>
        <v>3</v>
      </c>
      <c r="BE9" s="147">
        <f t="shared" si="11"/>
        <v>4</v>
      </c>
      <c r="BF9" s="147">
        <f t="shared" si="11"/>
        <v>5</v>
      </c>
    </row>
    <row r="10" spans="1:58" s="144" customFormat="1" ht="15.75" customHeight="1" x14ac:dyDescent="0.2">
      <c r="A10" s="10" t="s">
        <v>11</v>
      </c>
      <c r="B10" s="143" t="s">
        <v>23</v>
      </c>
      <c r="C10" s="118" t="s">
        <v>16</v>
      </c>
      <c r="D10" s="118" t="s">
        <v>17</v>
      </c>
      <c r="E10" s="118" t="s">
        <v>18</v>
      </c>
      <c r="F10" s="118" t="s">
        <v>19</v>
      </c>
      <c r="G10" s="118" t="s">
        <v>20</v>
      </c>
      <c r="H10" s="143" t="s">
        <v>21</v>
      </c>
      <c r="I10" s="143" t="s">
        <v>22</v>
      </c>
      <c r="J10" s="143" t="s">
        <v>12</v>
      </c>
      <c r="K10" s="143" t="s">
        <v>13</v>
      </c>
      <c r="L10" s="143" t="s">
        <v>14</v>
      </c>
      <c r="M10" s="143" t="s">
        <v>23</v>
      </c>
      <c r="N10" s="118" t="s">
        <v>16</v>
      </c>
      <c r="O10" s="118" t="s">
        <v>17</v>
      </c>
      <c r="P10" s="118" t="s">
        <v>18</v>
      </c>
      <c r="Q10" s="118" t="s">
        <v>19</v>
      </c>
      <c r="R10" s="118" t="s">
        <v>20</v>
      </c>
      <c r="S10" s="143" t="s">
        <v>21</v>
      </c>
      <c r="T10" s="143" t="s">
        <v>22</v>
      </c>
      <c r="U10" s="143" t="s">
        <v>12</v>
      </c>
      <c r="V10" s="143" t="s">
        <v>13</v>
      </c>
      <c r="W10" s="143" t="s">
        <v>14</v>
      </c>
      <c r="X10" s="143" t="s">
        <v>23</v>
      </c>
      <c r="Y10" s="118" t="s">
        <v>16</v>
      </c>
      <c r="Z10" s="118" t="s">
        <v>17</v>
      </c>
      <c r="AA10" s="118" t="s">
        <v>18</v>
      </c>
      <c r="AB10" s="118" t="s">
        <v>19</v>
      </c>
      <c r="AC10" s="118" t="s">
        <v>20</v>
      </c>
      <c r="AD10" s="143" t="s">
        <v>21</v>
      </c>
      <c r="AE10" s="143" t="s">
        <v>22</v>
      </c>
      <c r="AF10" s="143" t="s">
        <v>12</v>
      </c>
      <c r="AG10" s="143" t="s">
        <v>13</v>
      </c>
      <c r="AH10" s="143" t="s">
        <v>14</v>
      </c>
      <c r="AI10" s="143" t="s">
        <v>23</v>
      </c>
      <c r="AJ10" s="118" t="s">
        <v>16</v>
      </c>
      <c r="AK10" s="118" t="s">
        <v>17</v>
      </c>
      <c r="AL10" s="118" t="s">
        <v>18</v>
      </c>
      <c r="AM10" s="118" t="s">
        <v>19</v>
      </c>
      <c r="AN10" s="118" t="s">
        <v>20</v>
      </c>
      <c r="AO10" s="143" t="s">
        <v>21</v>
      </c>
      <c r="AP10" s="143" t="s">
        <v>22</v>
      </c>
      <c r="AQ10" s="143" t="s">
        <v>12</v>
      </c>
      <c r="AR10" s="143" t="s">
        <v>13</v>
      </c>
      <c r="AS10" s="143" t="s">
        <v>14</v>
      </c>
      <c r="AT10" s="143" t="s">
        <v>188</v>
      </c>
      <c r="AU10" s="118" t="s">
        <v>16</v>
      </c>
      <c r="AV10" s="173" t="s">
        <v>460</v>
      </c>
      <c r="AW10" s="118" t="s">
        <v>18</v>
      </c>
      <c r="AX10" s="118" t="s">
        <v>19</v>
      </c>
      <c r="AY10" s="118" t="s">
        <v>20</v>
      </c>
      <c r="AZ10" s="143" t="s">
        <v>21</v>
      </c>
      <c r="BA10" s="143" t="s">
        <v>22</v>
      </c>
      <c r="BB10" s="143" t="s">
        <v>12</v>
      </c>
      <c r="BC10" s="118" t="s">
        <v>17</v>
      </c>
      <c r="BD10" s="143" t="s">
        <v>14</v>
      </c>
      <c r="BE10" s="143" t="s">
        <v>188</v>
      </c>
      <c r="BF10" s="118" t="s">
        <v>16</v>
      </c>
    </row>
    <row r="11" spans="1:58" ht="12.75" customHeight="1" x14ac:dyDescent="0.2">
      <c r="A11" s="10"/>
      <c r="B11" s="117" t="s">
        <v>24</v>
      </c>
      <c r="C11" s="118" t="s">
        <v>26</v>
      </c>
      <c r="D11" s="118" t="s">
        <v>25</v>
      </c>
      <c r="E11" s="118" t="s">
        <v>24</v>
      </c>
      <c r="F11" s="118" t="s">
        <v>25</v>
      </c>
      <c r="G11" s="118" t="s">
        <v>25</v>
      </c>
      <c r="H11" s="117" t="s">
        <v>25</v>
      </c>
      <c r="I11" s="117" t="s">
        <v>25</v>
      </c>
      <c r="J11" s="117" t="s">
        <v>24</v>
      </c>
      <c r="K11" s="117" t="s">
        <v>25</v>
      </c>
      <c r="L11" s="117" t="s">
        <v>25</v>
      </c>
      <c r="M11" s="117" t="s">
        <v>24</v>
      </c>
      <c r="N11" s="118" t="s">
        <v>26</v>
      </c>
      <c r="O11" s="118" t="s">
        <v>25</v>
      </c>
      <c r="P11" s="118" t="s">
        <v>24</v>
      </c>
      <c r="Q11" s="118" t="s">
        <v>25</v>
      </c>
      <c r="R11" s="118" t="s">
        <v>25</v>
      </c>
      <c r="S11" s="117" t="s">
        <v>25</v>
      </c>
      <c r="T11" s="117" t="s">
        <v>25</v>
      </c>
      <c r="U11" s="117" t="s">
        <v>24</v>
      </c>
      <c r="V11" s="117" t="s">
        <v>25</v>
      </c>
      <c r="W11" s="117" t="s">
        <v>25</v>
      </c>
      <c r="X11" s="117" t="s">
        <v>24</v>
      </c>
      <c r="Y11" s="118" t="s">
        <v>26</v>
      </c>
      <c r="Z11" s="118" t="s">
        <v>25</v>
      </c>
      <c r="AA11" s="118" t="s">
        <v>24</v>
      </c>
      <c r="AB11" s="118" t="s">
        <v>25</v>
      </c>
      <c r="AC11" s="118" t="s">
        <v>25</v>
      </c>
      <c r="AD11" s="117" t="s">
        <v>25</v>
      </c>
      <c r="AE11" s="117" t="s">
        <v>25</v>
      </c>
      <c r="AF11" s="117" t="s">
        <v>24</v>
      </c>
      <c r="AG11" s="117" t="s">
        <v>25</v>
      </c>
      <c r="AH11" s="117" t="s">
        <v>25</v>
      </c>
      <c r="AI11" s="117" t="s">
        <v>24</v>
      </c>
      <c r="AJ11" s="118" t="s">
        <v>26</v>
      </c>
      <c r="AK11" s="118" t="s">
        <v>25</v>
      </c>
      <c r="AL11" s="118" t="s">
        <v>24</v>
      </c>
      <c r="AM11" s="118" t="s">
        <v>25</v>
      </c>
      <c r="AN11" s="118" t="s">
        <v>25</v>
      </c>
      <c r="AO11" s="117" t="s">
        <v>25</v>
      </c>
      <c r="AP11" s="117" t="s">
        <v>25</v>
      </c>
      <c r="AQ11" s="117" t="s">
        <v>24</v>
      </c>
      <c r="AR11" s="117" t="s">
        <v>25</v>
      </c>
      <c r="AS11" s="117" t="s">
        <v>25</v>
      </c>
      <c r="AT11" s="117" t="s">
        <v>24</v>
      </c>
      <c r="AU11" s="118" t="s">
        <v>26</v>
      </c>
      <c r="AV11" s="174" t="s">
        <v>25</v>
      </c>
      <c r="AW11" s="118" t="s">
        <v>24</v>
      </c>
      <c r="AX11" s="118" t="s">
        <v>25</v>
      </c>
      <c r="AY11" s="118" t="s">
        <v>25</v>
      </c>
      <c r="AZ11" s="117" t="s">
        <v>25</v>
      </c>
      <c r="BA11" s="117" t="s">
        <v>25</v>
      </c>
      <c r="BB11" s="117" t="s">
        <v>24</v>
      </c>
      <c r="BC11" s="118" t="s">
        <v>25</v>
      </c>
      <c r="BD11" s="117" t="s">
        <v>25</v>
      </c>
      <c r="BE11" s="117" t="s">
        <v>24</v>
      </c>
      <c r="BF11" s="118" t="s">
        <v>26</v>
      </c>
    </row>
    <row r="12" spans="1:58" s="158" customFormat="1" ht="15.75" customHeight="1" x14ac:dyDescent="0.2">
      <c r="A12" s="156" t="s">
        <v>27</v>
      </c>
      <c r="B12" s="148" t="s">
        <v>53</v>
      </c>
      <c r="C12" s="148" t="s">
        <v>54</v>
      </c>
      <c r="D12" s="148" t="s">
        <v>55</v>
      </c>
      <c r="E12" s="148" t="s">
        <v>56</v>
      </c>
      <c r="F12" s="148" t="s">
        <v>57</v>
      </c>
      <c r="G12" s="148" t="s">
        <v>58</v>
      </c>
      <c r="H12" s="157" t="s">
        <v>59</v>
      </c>
      <c r="I12" s="157" t="s">
        <v>60</v>
      </c>
      <c r="J12" s="149" t="s">
        <v>61</v>
      </c>
      <c r="K12" s="149" t="s">
        <v>62</v>
      </c>
      <c r="L12" s="149" t="s">
        <v>63</v>
      </c>
      <c r="M12" s="149">
        <v>906</v>
      </c>
      <c r="N12" s="149" t="s">
        <v>298</v>
      </c>
      <c r="O12" s="149" t="s">
        <v>324</v>
      </c>
      <c r="P12" s="149" t="s">
        <v>300</v>
      </c>
      <c r="Q12" s="148" t="s">
        <v>315</v>
      </c>
      <c r="R12" s="148" t="s">
        <v>316</v>
      </c>
      <c r="S12" s="157" t="s">
        <v>317</v>
      </c>
      <c r="T12" s="157" t="s">
        <v>319</v>
      </c>
      <c r="U12" s="149" t="s">
        <v>321</v>
      </c>
      <c r="V12" s="149" t="s">
        <v>323</v>
      </c>
      <c r="W12" s="149" t="s">
        <v>325</v>
      </c>
      <c r="X12" s="148" t="s">
        <v>328</v>
      </c>
      <c r="Y12" s="149" t="s">
        <v>346</v>
      </c>
      <c r="Z12" s="149" t="s">
        <v>348</v>
      </c>
      <c r="AA12" s="149" t="s">
        <v>351</v>
      </c>
      <c r="AB12" s="148" t="s">
        <v>352</v>
      </c>
      <c r="AC12" s="148" t="s">
        <v>354</v>
      </c>
      <c r="AD12" s="157" t="s">
        <v>356</v>
      </c>
      <c r="AE12" s="157" t="s">
        <v>358</v>
      </c>
      <c r="AF12" s="149" t="s">
        <v>360</v>
      </c>
      <c r="AG12" s="149" t="s">
        <v>381</v>
      </c>
      <c r="AH12" s="148" t="s">
        <v>382</v>
      </c>
      <c r="AI12" s="148" t="s">
        <v>396</v>
      </c>
      <c r="AJ12" s="149" t="s">
        <v>384</v>
      </c>
      <c r="AK12" s="149" t="s">
        <v>386</v>
      </c>
      <c r="AL12" s="149" t="s">
        <v>388</v>
      </c>
      <c r="AM12" s="148" t="s">
        <v>390</v>
      </c>
      <c r="AN12" s="148" t="s">
        <v>392</v>
      </c>
      <c r="AO12" s="157" t="s">
        <v>394</v>
      </c>
      <c r="AP12" s="157" t="s">
        <v>397</v>
      </c>
      <c r="AQ12" s="149">
        <v>936</v>
      </c>
      <c r="AR12" s="149">
        <v>937</v>
      </c>
      <c r="AS12" s="157">
        <v>938</v>
      </c>
      <c r="AT12" s="157">
        <v>939</v>
      </c>
      <c r="AU12" s="149">
        <v>7</v>
      </c>
      <c r="AV12" s="149">
        <v>940</v>
      </c>
      <c r="AW12" s="167">
        <v>942</v>
      </c>
      <c r="AX12" s="167">
        <v>943</v>
      </c>
      <c r="AY12" s="167">
        <v>944</v>
      </c>
      <c r="AZ12" s="167">
        <v>945</v>
      </c>
      <c r="BA12" s="157">
        <v>946</v>
      </c>
      <c r="BB12" s="157">
        <v>947</v>
      </c>
      <c r="BC12" s="149">
        <v>948</v>
      </c>
      <c r="BD12" s="148">
        <v>949</v>
      </c>
      <c r="BE12" s="157">
        <v>950</v>
      </c>
      <c r="BF12" s="149">
        <v>8</v>
      </c>
    </row>
    <row r="13" spans="1:58" ht="15.75" customHeight="1" x14ac:dyDescent="0.2">
      <c r="A13" s="23"/>
      <c r="B13" s="28" t="s">
        <v>89</v>
      </c>
      <c r="C13" s="24" t="s">
        <v>90</v>
      </c>
      <c r="D13" s="24" t="s">
        <v>91</v>
      </c>
      <c r="E13" s="24" t="s">
        <v>92</v>
      </c>
      <c r="F13" s="100" t="s">
        <v>93</v>
      </c>
      <c r="G13" s="24" t="s">
        <v>94</v>
      </c>
      <c r="H13" s="29" t="s">
        <v>95</v>
      </c>
      <c r="I13" s="107" t="s">
        <v>96</v>
      </c>
      <c r="J13" s="120" t="s">
        <v>97</v>
      </c>
      <c r="K13" s="120" t="s">
        <v>98</v>
      </c>
      <c r="L13" s="120" t="s">
        <v>99</v>
      </c>
      <c r="M13" s="121" t="s">
        <v>295</v>
      </c>
      <c r="N13" s="122" t="s">
        <v>296</v>
      </c>
      <c r="O13" s="122" t="s">
        <v>297</v>
      </c>
      <c r="P13" s="122" t="s">
        <v>299</v>
      </c>
      <c r="Q13" s="24" t="s">
        <v>313</v>
      </c>
      <c r="R13" s="24" t="s">
        <v>342</v>
      </c>
      <c r="S13" s="29" t="s">
        <v>318</v>
      </c>
      <c r="T13" s="107" t="s">
        <v>320</v>
      </c>
      <c r="U13" s="120" t="s">
        <v>322</v>
      </c>
      <c r="V13" s="29" t="s">
        <v>343</v>
      </c>
      <c r="W13" s="120" t="s">
        <v>326</v>
      </c>
      <c r="X13" s="28" t="s">
        <v>327</v>
      </c>
      <c r="Y13" s="122" t="s">
        <v>347</v>
      </c>
      <c r="Z13" s="122" t="s">
        <v>349</v>
      </c>
      <c r="AA13" s="122" t="s">
        <v>350</v>
      </c>
      <c r="AB13" s="24" t="s">
        <v>353</v>
      </c>
      <c r="AC13" s="24" t="s">
        <v>355</v>
      </c>
      <c r="AD13" s="29" t="s">
        <v>357</v>
      </c>
      <c r="AE13" s="107" t="s">
        <v>359</v>
      </c>
      <c r="AF13" s="120" t="s">
        <v>361</v>
      </c>
      <c r="AG13" s="29" t="s">
        <v>380</v>
      </c>
      <c r="AH13" s="120" t="s">
        <v>379</v>
      </c>
      <c r="AI13" s="28" t="s">
        <v>383</v>
      </c>
      <c r="AJ13" s="122" t="s">
        <v>385</v>
      </c>
      <c r="AK13" s="122" t="s">
        <v>387</v>
      </c>
      <c r="AL13" s="122" t="s">
        <v>389</v>
      </c>
      <c r="AM13" s="24" t="s">
        <v>391</v>
      </c>
      <c r="AN13" s="24" t="s">
        <v>393</v>
      </c>
      <c r="AO13" s="29" t="s">
        <v>395</v>
      </c>
      <c r="AP13" s="107" t="s">
        <v>398</v>
      </c>
      <c r="AQ13" s="120" t="s">
        <v>425</v>
      </c>
      <c r="AR13" s="107" t="s">
        <v>426</v>
      </c>
      <c r="AS13" s="107" t="s">
        <v>427</v>
      </c>
      <c r="AT13" s="107" t="s">
        <v>428</v>
      </c>
      <c r="AU13" s="122" t="s">
        <v>429</v>
      </c>
      <c r="AV13" s="122" t="s">
        <v>461</v>
      </c>
      <c r="AW13" s="120" t="s">
        <v>432</v>
      </c>
      <c r="AX13" s="120" t="s">
        <v>433</v>
      </c>
      <c r="AY13" s="120" t="s">
        <v>434</v>
      </c>
      <c r="AZ13" s="120" t="s">
        <v>435</v>
      </c>
      <c r="BA13" s="107" t="s">
        <v>436</v>
      </c>
      <c r="BB13" s="107" t="s">
        <v>437</v>
      </c>
      <c r="BC13" s="122" t="s">
        <v>465</v>
      </c>
      <c r="BD13" s="120" t="s">
        <v>466</v>
      </c>
      <c r="BE13" s="107" t="s">
        <v>467</v>
      </c>
      <c r="BF13" s="122" t="s">
        <v>468</v>
      </c>
    </row>
    <row r="14" spans="1:58" ht="15.75" customHeight="1" x14ac:dyDescent="0.2">
      <c r="A14" s="31" t="s">
        <v>100</v>
      </c>
      <c r="B14" s="36">
        <v>43464</v>
      </c>
      <c r="C14" s="36">
        <v>43106</v>
      </c>
      <c r="D14" s="36">
        <v>43113</v>
      </c>
      <c r="E14" s="37">
        <v>43485</v>
      </c>
      <c r="F14" s="38">
        <v>43492</v>
      </c>
      <c r="G14" s="38">
        <v>43499</v>
      </c>
      <c r="H14" s="39" t="s">
        <v>105</v>
      </c>
      <c r="I14" s="108" t="s">
        <v>106</v>
      </c>
      <c r="J14" s="123" t="s">
        <v>107</v>
      </c>
      <c r="K14" s="123" t="s">
        <v>108</v>
      </c>
      <c r="L14" s="123" t="s">
        <v>109</v>
      </c>
      <c r="M14" s="124">
        <v>43541</v>
      </c>
      <c r="N14" s="124">
        <v>43548</v>
      </c>
      <c r="O14" s="124">
        <v>43555</v>
      </c>
      <c r="P14" s="124">
        <v>43562</v>
      </c>
      <c r="Q14" s="124">
        <v>43569</v>
      </c>
      <c r="R14" s="124">
        <v>43576</v>
      </c>
      <c r="S14" s="124">
        <v>43583</v>
      </c>
      <c r="T14" s="124">
        <v>43590</v>
      </c>
      <c r="U14" s="124">
        <v>43597</v>
      </c>
      <c r="V14" s="124">
        <v>43604</v>
      </c>
      <c r="W14" s="124">
        <v>43611</v>
      </c>
      <c r="X14" s="124">
        <v>43618</v>
      </c>
      <c r="Y14" s="124">
        <v>43625</v>
      </c>
      <c r="Z14" s="124">
        <v>43632</v>
      </c>
      <c r="AA14" s="128">
        <v>43639</v>
      </c>
      <c r="AB14" s="124">
        <v>43646</v>
      </c>
      <c r="AC14" s="124">
        <v>43653</v>
      </c>
      <c r="AD14" s="124">
        <v>43660</v>
      </c>
      <c r="AE14" s="124">
        <v>43667</v>
      </c>
      <c r="AF14" s="124">
        <v>43674</v>
      </c>
      <c r="AG14" s="124">
        <v>43620</v>
      </c>
      <c r="AH14" s="124">
        <v>43688</v>
      </c>
      <c r="AI14" s="124">
        <v>43695</v>
      </c>
      <c r="AJ14" s="124">
        <v>43702</v>
      </c>
      <c r="AK14" s="124">
        <v>43709</v>
      </c>
      <c r="AL14" s="124">
        <v>43716</v>
      </c>
      <c r="AM14" s="124">
        <v>43723</v>
      </c>
      <c r="AN14" s="124">
        <v>43730</v>
      </c>
      <c r="AO14" s="124">
        <v>43737</v>
      </c>
      <c r="AP14" s="124">
        <v>43743</v>
      </c>
      <c r="AQ14" s="124">
        <v>43751</v>
      </c>
      <c r="AR14" s="164">
        <v>43762</v>
      </c>
      <c r="AS14" s="124">
        <v>43765</v>
      </c>
      <c r="AT14" s="164">
        <v>43772</v>
      </c>
      <c r="AU14" s="124">
        <v>43779</v>
      </c>
      <c r="AV14" s="131"/>
      <c r="AW14" s="124">
        <v>43793</v>
      </c>
      <c r="AX14" s="124">
        <v>43800</v>
      </c>
      <c r="AY14" s="124">
        <v>43807</v>
      </c>
      <c r="AZ14" s="124">
        <v>43814</v>
      </c>
      <c r="BA14" s="124">
        <v>43821</v>
      </c>
      <c r="BB14" s="124">
        <v>43828</v>
      </c>
      <c r="BC14" s="124">
        <v>43835</v>
      </c>
      <c r="BD14" s="124">
        <v>43842</v>
      </c>
      <c r="BE14" s="124">
        <v>43849</v>
      </c>
      <c r="BF14" s="124">
        <v>43859</v>
      </c>
    </row>
    <row r="15" spans="1:58" ht="15.75" customHeight="1" x14ac:dyDescent="0.2">
      <c r="A15" s="40" t="s">
        <v>110</v>
      </c>
      <c r="B15" s="36">
        <v>43101</v>
      </c>
      <c r="C15" s="36">
        <v>43108</v>
      </c>
      <c r="D15" s="36">
        <v>43115</v>
      </c>
      <c r="E15" s="37">
        <v>43487</v>
      </c>
      <c r="F15" s="46"/>
      <c r="G15" s="38">
        <v>43501</v>
      </c>
      <c r="H15" s="46"/>
      <c r="I15" s="108" t="s">
        <v>112</v>
      </c>
      <c r="J15" s="125"/>
      <c r="K15" s="123" t="s">
        <v>113</v>
      </c>
      <c r="L15" s="126"/>
      <c r="M15" s="124">
        <f>+M14+2</f>
        <v>43543</v>
      </c>
      <c r="N15" s="127"/>
      <c r="O15" s="128">
        <v>43557</v>
      </c>
      <c r="P15" s="127"/>
      <c r="Q15" s="124">
        <v>43571</v>
      </c>
      <c r="R15" s="127"/>
      <c r="S15" s="155" t="s">
        <v>118</v>
      </c>
      <c r="T15" s="155" t="s">
        <v>118</v>
      </c>
      <c r="U15" s="155" t="s">
        <v>118</v>
      </c>
      <c r="V15" s="127"/>
      <c r="W15" s="124">
        <v>43613</v>
      </c>
      <c r="X15" s="159">
        <v>43620</v>
      </c>
      <c r="Y15" s="127"/>
      <c r="Z15" s="124">
        <v>43634</v>
      </c>
      <c r="AA15" s="124">
        <v>43641</v>
      </c>
      <c r="AB15" s="124">
        <v>43648</v>
      </c>
      <c r="AC15" s="124">
        <v>43655</v>
      </c>
      <c r="AD15" s="124">
        <v>43662</v>
      </c>
      <c r="AE15" s="124">
        <v>43669</v>
      </c>
      <c r="AF15" s="124">
        <v>43676</v>
      </c>
      <c r="AG15" s="124">
        <v>43683</v>
      </c>
      <c r="AH15" s="124">
        <v>43690</v>
      </c>
      <c r="AI15" s="124">
        <v>43697</v>
      </c>
      <c r="AJ15" s="127"/>
      <c r="AK15" s="128">
        <v>43711</v>
      </c>
      <c r="AL15" s="124">
        <v>43718</v>
      </c>
      <c r="AM15" s="164" t="s">
        <v>118</v>
      </c>
      <c r="AN15" s="124">
        <v>43732</v>
      </c>
      <c r="AO15" s="164" t="s">
        <v>118</v>
      </c>
      <c r="AP15" s="124">
        <v>43746</v>
      </c>
      <c r="AQ15" s="124">
        <v>43753</v>
      </c>
      <c r="AR15" s="124">
        <v>43764</v>
      </c>
      <c r="AS15" s="124">
        <v>43767</v>
      </c>
      <c r="AT15" s="164" t="s">
        <v>118</v>
      </c>
      <c r="AU15" s="124">
        <v>43781</v>
      </c>
      <c r="AV15" s="164" t="s">
        <v>118</v>
      </c>
      <c r="AW15" s="164" t="s">
        <v>118</v>
      </c>
      <c r="AX15" s="124">
        <v>43802</v>
      </c>
      <c r="AY15" s="124">
        <v>43809</v>
      </c>
      <c r="AZ15" s="124">
        <v>43816</v>
      </c>
      <c r="BA15" s="124">
        <v>43823</v>
      </c>
      <c r="BB15" s="124">
        <v>43830</v>
      </c>
      <c r="BC15" s="124">
        <v>43837</v>
      </c>
      <c r="BD15" s="124">
        <v>43844</v>
      </c>
      <c r="BE15" s="124">
        <v>43851</v>
      </c>
      <c r="BF15" s="127"/>
    </row>
    <row r="16" spans="1:58" ht="15.75" customHeight="1" x14ac:dyDescent="0.2">
      <c r="A16" s="40" t="s">
        <v>114</v>
      </c>
      <c r="B16" s="49"/>
      <c r="C16" s="48"/>
      <c r="D16" s="48"/>
      <c r="E16" s="50"/>
      <c r="F16" s="46"/>
      <c r="G16" s="46"/>
      <c r="H16" s="46"/>
      <c r="I16" s="109"/>
      <c r="J16" s="125"/>
      <c r="K16" s="125"/>
      <c r="L16" s="126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</row>
    <row r="17" spans="1:58" ht="15.75" customHeight="1" x14ac:dyDescent="0.2">
      <c r="A17" s="51" t="s">
        <v>117</v>
      </c>
      <c r="B17" s="36">
        <v>43106</v>
      </c>
      <c r="C17" s="36">
        <v>43113</v>
      </c>
      <c r="D17" s="36">
        <v>43120</v>
      </c>
      <c r="E17" s="37">
        <v>43492</v>
      </c>
      <c r="F17" s="38">
        <v>43499</v>
      </c>
      <c r="G17" s="38">
        <v>43506</v>
      </c>
      <c r="H17" s="39" t="s">
        <v>106</v>
      </c>
      <c r="I17" s="108" t="s">
        <v>120</v>
      </c>
      <c r="J17" s="129" t="s">
        <v>118</v>
      </c>
      <c r="K17" s="123" t="s">
        <v>109</v>
      </c>
      <c r="L17" s="123" t="s">
        <v>121</v>
      </c>
      <c r="M17" s="124">
        <f>+M15+5</f>
        <v>43548</v>
      </c>
      <c r="N17" s="124">
        <v>43555</v>
      </c>
      <c r="O17" s="124">
        <f>+O15+5</f>
        <v>43562</v>
      </c>
      <c r="P17" s="124">
        <v>43569</v>
      </c>
      <c r="Q17" s="124">
        <v>43576</v>
      </c>
      <c r="R17" s="124">
        <v>43583</v>
      </c>
      <c r="S17" s="124">
        <v>43590</v>
      </c>
      <c r="T17" s="124">
        <v>43597</v>
      </c>
      <c r="U17" s="124">
        <v>43604</v>
      </c>
      <c r="V17" s="124">
        <v>43611</v>
      </c>
      <c r="W17" s="124">
        <v>43618</v>
      </c>
      <c r="X17" s="124">
        <v>43625</v>
      </c>
      <c r="Y17" s="124">
        <v>43632</v>
      </c>
      <c r="Z17" s="124">
        <v>43639</v>
      </c>
      <c r="AA17" s="124">
        <v>43646</v>
      </c>
      <c r="AB17" s="124">
        <v>43653</v>
      </c>
      <c r="AC17" s="124">
        <v>43660</v>
      </c>
      <c r="AD17" s="124">
        <v>43667</v>
      </c>
      <c r="AE17" s="124">
        <v>43674</v>
      </c>
      <c r="AF17" s="124">
        <v>43681</v>
      </c>
      <c r="AG17" s="124">
        <v>43688</v>
      </c>
      <c r="AH17" s="124">
        <v>43695</v>
      </c>
      <c r="AI17" s="124">
        <v>43702</v>
      </c>
      <c r="AJ17" s="124">
        <v>43709</v>
      </c>
      <c r="AK17" s="124">
        <v>43716</v>
      </c>
      <c r="AL17" s="124">
        <v>43723</v>
      </c>
      <c r="AM17" s="124">
        <v>43730</v>
      </c>
      <c r="AN17" s="124">
        <v>43737</v>
      </c>
      <c r="AO17" s="124">
        <v>43744</v>
      </c>
      <c r="AP17" s="124">
        <v>43751</v>
      </c>
      <c r="AQ17" s="124">
        <v>43758</v>
      </c>
      <c r="AR17" s="164" t="s">
        <v>118</v>
      </c>
      <c r="AS17" s="124">
        <v>43772</v>
      </c>
      <c r="AT17" s="124">
        <v>43779</v>
      </c>
      <c r="AU17" s="124">
        <v>43786</v>
      </c>
      <c r="AV17" s="124">
        <v>43791</v>
      </c>
      <c r="AW17" s="124">
        <v>43801</v>
      </c>
      <c r="AX17" s="124">
        <v>43807</v>
      </c>
      <c r="AY17" s="124">
        <v>43814</v>
      </c>
      <c r="AZ17" s="176">
        <v>43820</v>
      </c>
      <c r="BA17" s="176">
        <v>43826</v>
      </c>
      <c r="BB17" s="124">
        <v>43835</v>
      </c>
      <c r="BC17" s="124">
        <v>43842</v>
      </c>
      <c r="BD17" s="124">
        <v>43849</v>
      </c>
      <c r="BE17" s="124">
        <v>43856</v>
      </c>
      <c r="BF17" s="124">
        <v>43863</v>
      </c>
    </row>
    <row r="18" spans="1:58" ht="4.5" hidden="1" customHeight="1" x14ac:dyDescent="0.2">
      <c r="A18" s="101" t="s">
        <v>293</v>
      </c>
      <c r="B18" s="102"/>
      <c r="C18" s="102"/>
      <c r="D18" s="102"/>
      <c r="E18" s="103"/>
      <c r="F18" s="104"/>
      <c r="G18" s="104"/>
      <c r="H18" s="105"/>
      <c r="I18" s="110"/>
      <c r="J18" s="141" t="s">
        <v>294</v>
      </c>
      <c r="K18" s="130"/>
      <c r="L18" s="130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</row>
    <row r="19" spans="1:58" ht="15.75" customHeight="1" x14ac:dyDescent="0.2">
      <c r="A19" s="51" t="s">
        <v>122</v>
      </c>
      <c r="B19" s="36">
        <f t="shared" ref="B19:G19" si="12">+B17+2</f>
        <v>43108</v>
      </c>
      <c r="C19" s="36">
        <f t="shared" si="12"/>
        <v>43115</v>
      </c>
      <c r="D19" s="36">
        <f t="shared" si="12"/>
        <v>43122</v>
      </c>
      <c r="E19" s="37">
        <f t="shared" si="12"/>
        <v>43494</v>
      </c>
      <c r="F19" s="38">
        <f t="shared" si="12"/>
        <v>43501</v>
      </c>
      <c r="G19" s="38">
        <f t="shared" si="12"/>
        <v>43508</v>
      </c>
      <c r="H19" s="39" t="s">
        <v>112</v>
      </c>
      <c r="I19" s="108" t="s">
        <v>125</v>
      </c>
      <c r="J19" s="123" t="s">
        <v>113</v>
      </c>
      <c r="K19" s="123" t="s">
        <v>126</v>
      </c>
      <c r="L19" s="123" t="s">
        <v>127</v>
      </c>
      <c r="M19" s="124">
        <f t="shared" ref="M19:Z19" si="13">+M17+2</f>
        <v>43550</v>
      </c>
      <c r="N19" s="124">
        <f t="shared" si="13"/>
        <v>43557</v>
      </c>
      <c r="O19" s="124">
        <f t="shared" si="13"/>
        <v>43564</v>
      </c>
      <c r="P19" s="124">
        <f t="shared" si="13"/>
        <v>43571</v>
      </c>
      <c r="Q19" s="124">
        <f t="shared" si="13"/>
        <v>43578</v>
      </c>
      <c r="R19" s="124">
        <f t="shared" si="13"/>
        <v>43585</v>
      </c>
      <c r="S19" s="124">
        <f t="shared" si="13"/>
        <v>43592</v>
      </c>
      <c r="T19" s="124">
        <f t="shared" si="13"/>
        <v>43599</v>
      </c>
      <c r="U19" s="124">
        <f t="shared" si="13"/>
        <v>43606</v>
      </c>
      <c r="V19" s="124">
        <f t="shared" si="13"/>
        <v>43613</v>
      </c>
      <c r="W19" s="124">
        <f t="shared" si="13"/>
        <v>43620</v>
      </c>
      <c r="X19" s="124">
        <f t="shared" si="13"/>
        <v>43627</v>
      </c>
      <c r="Y19" s="124">
        <f t="shared" si="13"/>
        <v>43634</v>
      </c>
      <c r="Z19" s="124">
        <f t="shared" si="13"/>
        <v>43641</v>
      </c>
      <c r="AA19" s="124">
        <f t="shared" ref="AA19:AF19" si="14">+AA17+2</f>
        <v>43648</v>
      </c>
      <c r="AB19" s="124">
        <f t="shared" si="14"/>
        <v>43655</v>
      </c>
      <c r="AC19" s="124">
        <f t="shared" si="14"/>
        <v>43662</v>
      </c>
      <c r="AD19" s="124">
        <f t="shared" si="14"/>
        <v>43669</v>
      </c>
      <c r="AE19" s="124">
        <f t="shared" si="14"/>
        <v>43676</v>
      </c>
      <c r="AF19" s="124">
        <f t="shared" si="14"/>
        <v>43683</v>
      </c>
      <c r="AG19" s="124">
        <f t="shared" ref="AG19:AP19" si="15">+AG17+2</f>
        <v>43690</v>
      </c>
      <c r="AH19" s="124">
        <f t="shared" si="15"/>
        <v>43697</v>
      </c>
      <c r="AI19" s="124">
        <f t="shared" si="15"/>
        <v>43704</v>
      </c>
      <c r="AJ19" s="124">
        <f t="shared" si="15"/>
        <v>43711</v>
      </c>
      <c r="AK19" s="124">
        <f t="shared" si="15"/>
        <v>43718</v>
      </c>
      <c r="AL19" s="124">
        <f t="shared" si="15"/>
        <v>43725</v>
      </c>
      <c r="AM19" s="124">
        <f t="shared" si="15"/>
        <v>43732</v>
      </c>
      <c r="AN19" s="124">
        <f t="shared" si="15"/>
        <v>43739</v>
      </c>
      <c r="AO19" s="124">
        <f t="shared" si="15"/>
        <v>43746</v>
      </c>
      <c r="AP19" s="124">
        <f t="shared" si="15"/>
        <v>43753</v>
      </c>
      <c r="AQ19" s="164" t="s">
        <v>118</v>
      </c>
      <c r="AR19" s="124">
        <v>43767</v>
      </c>
      <c r="AS19" s="124">
        <f t="shared" ref="AS19:BB19" si="16">+AS17+2</f>
        <v>43774</v>
      </c>
      <c r="AT19" s="124">
        <f t="shared" si="16"/>
        <v>43781</v>
      </c>
      <c r="AU19" s="124">
        <f t="shared" si="16"/>
        <v>43788</v>
      </c>
      <c r="AV19" s="124">
        <v>43795</v>
      </c>
      <c r="AW19" s="124">
        <f t="shared" si="16"/>
        <v>43803</v>
      </c>
      <c r="AX19" s="124">
        <f t="shared" si="16"/>
        <v>43809</v>
      </c>
      <c r="AY19" s="124">
        <f t="shared" si="16"/>
        <v>43816</v>
      </c>
      <c r="AZ19" s="176">
        <f t="shared" si="16"/>
        <v>43822</v>
      </c>
      <c r="BA19" s="176">
        <v>43827</v>
      </c>
      <c r="BB19" s="124">
        <f t="shared" si="16"/>
        <v>43837</v>
      </c>
      <c r="BC19" s="124">
        <f t="shared" ref="BC19:BF19" si="17">+BC17+2</f>
        <v>43844</v>
      </c>
      <c r="BD19" s="124">
        <f t="shared" si="17"/>
        <v>43851</v>
      </c>
      <c r="BE19" s="124">
        <f t="shared" si="17"/>
        <v>43858</v>
      </c>
      <c r="BF19" s="124">
        <f t="shared" si="17"/>
        <v>43865</v>
      </c>
    </row>
    <row r="20" spans="1:58" ht="15.75" customHeight="1" x14ac:dyDescent="0.2">
      <c r="A20" s="51" t="s">
        <v>129</v>
      </c>
      <c r="B20" s="36">
        <f t="shared" ref="B20:G20" si="18">+B19+28</f>
        <v>43136</v>
      </c>
      <c r="C20" s="36">
        <f t="shared" si="18"/>
        <v>43143</v>
      </c>
      <c r="D20" s="36">
        <f t="shared" si="18"/>
        <v>43150</v>
      </c>
      <c r="E20" s="37">
        <f t="shared" si="18"/>
        <v>43522</v>
      </c>
      <c r="F20" s="38">
        <f t="shared" si="18"/>
        <v>43529</v>
      </c>
      <c r="G20" s="38">
        <f t="shared" si="18"/>
        <v>43536</v>
      </c>
      <c r="H20" s="39" t="s">
        <v>127</v>
      </c>
      <c r="I20" s="108" t="s">
        <v>134</v>
      </c>
      <c r="J20" s="123" t="s">
        <v>135</v>
      </c>
      <c r="K20" s="123" t="s">
        <v>136</v>
      </c>
      <c r="L20" s="123" t="s">
        <v>137</v>
      </c>
      <c r="M20" s="124">
        <f t="shared" ref="M20:Z20" si="19">+M19+28</f>
        <v>43578</v>
      </c>
      <c r="N20" s="124">
        <f t="shared" si="19"/>
        <v>43585</v>
      </c>
      <c r="O20" s="124">
        <f t="shared" si="19"/>
        <v>43592</v>
      </c>
      <c r="P20" s="124">
        <f t="shared" si="19"/>
        <v>43599</v>
      </c>
      <c r="Q20" s="124">
        <f t="shared" si="19"/>
        <v>43606</v>
      </c>
      <c r="R20" s="124">
        <f t="shared" si="19"/>
        <v>43613</v>
      </c>
      <c r="S20" s="124">
        <f t="shared" si="19"/>
        <v>43620</v>
      </c>
      <c r="T20" s="124">
        <f t="shared" si="19"/>
        <v>43627</v>
      </c>
      <c r="U20" s="124">
        <f t="shared" si="19"/>
        <v>43634</v>
      </c>
      <c r="V20" s="124">
        <f t="shared" si="19"/>
        <v>43641</v>
      </c>
      <c r="W20" s="124">
        <f t="shared" si="19"/>
        <v>43648</v>
      </c>
      <c r="X20" s="124">
        <f t="shared" si="19"/>
        <v>43655</v>
      </c>
      <c r="Y20" s="124">
        <f t="shared" si="19"/>
        <v>43662</v>
      </c>
      <c r="Z20" s="124">
        <f t="shared" si="19"/>
        <v>43669</v>
      </c>
      <c r="AA20" s="124">
        <f t="shared" ref="AA20:AF20" si="20">+AA19+28</f>
        <v>43676</v>
      </c>
      <c r="AB20" s="124">
        <f t="shared" si="20"/>
        <v>43683</v>
      </c>
      <c r="AC20" s="124">
        <f t="shared" si="20"/>
        <v>43690</v>
      </c>
      <c r="AD20" s="124">
        <f t="shared" si="20"/>
        <v>43697</v>
      </c>
      <c r="AE20" s="124">
        <f t="shared" si="20"/>
        <v>43704</v>
      </c>
      <c r="AF20" s="124">
        <f t="shared" si="20"/>
        <v>43711</v>
      </c>
      <c r="AG20" s="124">
        <f t="shared" ref="AG20:AP20" si="21">+AG19+28</f>
        <v>43718</v>
      </c>
      <c r="AH20" s="124">
        <f t="shared" si="21"/>
        <v>43725</v>
      </c>
      <c r="AI20" s="124">
        <f t="shared" si="21"/>
        <v>43732</v>
      </c>
      <c r="AJ20" s="124">
        <f t="shared" si="21"/>
        <v>43739</v>
      </c>
      <c r="AK20" s="124">
        <f t="shared" si="21"/>
        <v>43746</v>
      </c>
      <c r="AL20" s="124">
        <f t="shared" si="21"/>
        <v>43753</v>
      </c>
      <c r="AM20" s="124">
        <f t="shared" si="21"/>
        <v>43760</v>
      </c>
      <c r="AN20" s="124">
        <f t="shared" si="21"/>
        <v>43767</v>
      </c>
      <c r="AO20" s="124">
        <f t="shared" si="21"/>
        <v>43774</v>
      </c>
      <c r="AP20" s="124">
        <f t="shared" si="21"/>
        <v>43781</v>
      </c>
      <c r="AQ20" s="124">
        <v>43788</v>
      </c>
      <c r="AR20" s="124">
        <v>43795</v>
      </c>
      <c r="AS20" s="124">
        <f t="shared" ref="AS20:BB20" si="22">+AS19+28</f>
        <v>43802</v>
      </c>
      <c r="AT20" s="124">
        <f t="shared" si="22"/>
        <v>43809</v>
      </c>
      <c r="AU20" s="124">
        <f t="shared" si="22"/>
        <v>43816</v>
      </c>
      <c r="AV20" s="131"/>
      <c r="AW20" s="124">
        <f t="shared" si="22"/>
        <v>43831</v>
      </c>
      <c r="AX20" s="124">
        <f t="shared" si="22"/>
        <v>43837</v>
      </c>
      <c r="AY20" s="124">
        <f t="shared" si="22"/>
        <v>43844</v>
      </c>
      <c r="AZ20" s="124">
        <f t="shared" si="22"/>
        <v>43850</v>
      </c>
      <c r="BA20" s="124">
        <v>43858</v>
      </c>
      <c r="BB20" s="124">
        <f t="shared" si="22"/>
        <v>43865</v>
      </c>
      <c r="BC20" s="124">
        <f t="shared" ref="BC20:BF20" si="23">+BC19+28</f>
        <v>43872</v>
      </c>
      <c r="BD20" s="124">
        <f t="shared" si="23"/>
        <v>43879</v>
      </c>
      <c r="BE20" s="124">
        <f t="shared" si="23"/>
        <v>43886</v>
      </c>
      <c r="BF20" s="124">
        <f t="shared" si="23"/>
        <v>43893</v>
      </c>
    </row>
    <row r="21" spans="1:58" ht="15.75" customHeight="1" x14ac:dyDescent="0.2">
      <c r="A21" s="40" t="s">
        <v>138</v>
      </c>
      <c r="B21" s="63">
        <f t="shared" ref="B21:G21" si="24">+B20+3</f>
        <v>43139</v>
      </c>
      <c r="C21" s="63">
        <f t="shared" si="24"/>
        <v>43146</v>
      </c>
      <c r="D21" s="63">
        <f t="shared" si="24"/>
        <v>43153</v>
      </c>
      <c r="E21" s="64">
        <f t="shared" si="24"/>
        <v>43525</v>
      </c>
      <c r="F21" s="65">
        <f t="shared" si="24"/>
        <v>43532</v>
      </c>
      <c r="G21" s="65">
        <f t="shared" si="24"/>
        <v>43539</v>
      </c>
      <c r="H21" s="66" t="s">
        <v>143</v>
      </c>
      <c r="I21" s="111" t="s">
        <v>144</v>
      </c>
      <c r="J21" s="132" t="s">
        <v>145</v>
      </c>
      <c r="K21" s="132" t="s">
        <v>146</v>
      </c>
      <c r="L21" s="132" t="s">
        <v>147</v>
      </c>
      <c r="M21" s="124">
        <f t="shared" ref="M21:Z21" si="25">+M20+3</f>
        <v>43581</v>
      </c>
      <c r="N21" s="124">
        <f t="shared" si="25"/>
        <v>43588</v>
      </c>
      <c r="O21" s="124">
        <f t="shared" si="25"/>
        <v>43595</v>
      </c>
      <c r="P21" s="124">
        <f t="shared" si="25"/>
        <v>43602</v>
      </c>
      <c r="Q21" s="124">
        <f t="shared" si="25"/>
        <v>43609</v>
      </c>
      <c r="R21" s="124">
        <f t="shared" si="25"/>
        <v>43616</v>
      </c>
      <c r="S21" s="124">
        <f t="shared" si="25"/>
        <v>43623</v>
      </c>
      <c r="T21" s="124">
        <f t="shared" si="25"/>
        <v>43630</v>
      </c>
      <c r="U21" s="124">
        <f t="shared" si="25"/>
        <v>43637</v>
      </c>
      <c r="V21" s="124">
        <f t="shared" si="25"/>
        <v>43644</v>
      </c>
      <c r="W21" s="124">
        <f t="shared" si="25"/>
        <v>43651</v>
      </c>
      <c r="X21" s="124">
        <f t="shared" si="25"/>
        <v>43658</v>
      </c>
      <c r="Y21" s="124">
        <f t="shared" si="25"/>
        <v>43665</v>
      </c>
      <c r="Z21" s="124">
        <f t="shared" si="25"/>
        <v>43672</v>
      </c>
      <c r="AA21" s="124">
        <f t="shared" ref="AA21:AF21" si="26">+AA20+3</f>
        <v>43679</v>
      </c>
      <c r="AB21" s="124">
        <f t="shared" si="26"/>
        <v>43686</v>
      </c>
      <c r="AC21" s="124">
        <f t="shared" si="26"/>
        <v>43693</v>
      </c>
      <c r="AD21" s="124">
        <f t="shared" si="26"/>
        <v>43700</v>
      </c>
      <c r="AE21" s="124">
        <f t="shared" si="26"/>
        <v>43707</v>
      </c>
      <c r="AF21" s="124">
        <f t="shared" si="26"/>
        <v>43714</v>
      </c>
      <c r="AG21" s="124">
        <f t="shared" ref="AG21:AP21" si="27">+AG20+3</f>
        <v>43721</v>
      </c>
      <c r="AH21" s="124">
        <f t="shared" si="27"/>
        <v>43728</v>
      </c>
      <c r="AI21" s="124">
        <f t="shared" si="27"/>
        <v>43735</v>
      </c>
      <c r="AJ21" s="124">
        <f t="shared" si="27"/>
        <v>43742</v>
      </c>
      <c r="AK21" s="124">
        <f t="shared" si="27"/>
        <v>43749</v>
      </c>
      <c r="AL21" s="124">
        <f t="shared" si="27"/>
        <v>43756</v>
      </c>
      <c r="AM21" s="124">
        <f t="shared" si="27"/>
        <v>43763</v>
      </c>
      <c r="AN21" s="124">
        <f t="shared" si="27"/>
        <v>43770</v>
      </c>
      <c r="AO21" s="124">
        <f t="shared" si="27"/>
        <v>43777</v>
      </c>
      <c r="AP21" s="124">
        <f t="shared" si="27"/>
        <v>43784</v>
      </c>
      <c r="AQ21" s="124">
        <v>43791</v>
      </c>
      <c r="AR21" s="124">
        <v>43798</v>
      </c>
      <c r="AS21" s="124">
        <f t="shared" ref="AS21:BB21" si="28">+AS20+3</f>
        <v>43805</v>
      </c>
      <c r="AT21" s="124">
        <f t="shared" si="28"/>
        <v>43812</v>
      </c>
      <c r="AU21" s="124">
        <f t="shared" si="28"/>
        <v>43819</v>
      </c>
      <c r="AV21" s="124">
        <v>43817</v>
      </c>
      <c r="AW21" s="124">
        <f t="shared" si="28"/>
        <v>43834</v>
      </c>
      <c r="AX21" s="124">
        <f t="shared" si="28"/>
        <v>43840</v>
      </c>
      <c r="AY21" s="124">
        <f t="shared" si="28"/>
        <v>43847</v>
      </c>
      <c r="AZ21" s="124">
        <f t="shared" si="28"/>
        <v>43853</v>
      </c>
      <c r="BA21" s="176">
        <v>43851</v>
      </c>
      <c r="BB21" s="124">
        <f t="shared" si="28"/>
        <v>43868</v>
      </c>
      <c r="BC21" s="124">
        <f t="shared" ref="BC21:BF21" si="29">+BC20+3</f>
        <v>43875</v>
      </c>
      <c r="BD21" s="124">
        <f t="shared" si="29"/>
        <v>43882</v>
      </c>
      <c r="BE21" s="124">
        <f t="shared" si="29"/>
        <v>43889</v>
      </c>
      <c r="BF21" s="124">
        <f t="shared" si="29"/>
        <v>43896</v>
      </c>
    </row>
    <row r="22" spans="1:58" ht="15.75" customHeight="1" x14ac:dyDescent="0.2">
      <c r="A22" s="40" t="s">
        <v>148</v>
      </c>
      <c r="B22" s="67">
        <f t="shared" ref="B22:G22" si="30">+B21+0</f>
        <v>43139</v>
      </c>
      <c r="C22" s="67">
        <f t="shared" si="30"/>
        <v>43146</v>
      </c>
      <c r="D22" s="67">
        <f t="shared" si="30"/>
        <v>43153</v>
      </c>
      <c r="E22" s="64">
        <f t="shared" si="30"/>
        <v>43525</v>
      </c>
      <c r="F22" s="65">
        <f t="shared" si="30"/>
        <v>43532</v>
      </c>
      <c r="G22" s="65">
        <f t="shared" si="30"/>
        <v>43539</v>
      </c>
      <c r="H22" s="66" t="s">
        <v>143</v>
      </c>
      <c r="I22" s="111" t="s">
        <v>144</v>
      </c>
      <c r="J22" s="132" t="s">
        <v>145</v>
      </c>
      <c r="K22" s="132" t="s">
        <v>146</v>
      </c>
      <c r="L22" s="132" t="s">
        <v>147</v>
      </c>
      <c r="M22" s="124">
        <f t="shared" ref="M22:Z22" si="31">+M21+0</f>
        <v>43581</v>
      </c>
      <c r="N22" s="124">
        <f t="shared" si="31"/>
        <v>43588</v>
      </c>
      <c r="O22" s="124">
        <f t="shared" si="31"/>
        <v>43595</v>
      </c>
      <c r="P22" s="124">
        <f t="shared" si="31"/>
        <v>43602</v>
      </c>
      <c r="Q22" s="124">
        <f t="shared" si="31"/>
        <v>43609</v>
      </c>
      <c r="R22" s="124">
        <f t="shared" si="31"/>
        <v>43616</v>
      </c>
      <c r="S22" s="124">
        <f t="shared" si="31"/>
        <v>43623</v>
      </c>
      <c r="T22" s="124">
        <f t="shared" si="31"/>
        <v>43630</v>
      </c>
      <c r="U22" s="124">
        <f t="shared" si="31"/>
        <v>43637</v>
      </c>
      <c r="V22" s="124">
        <f t="shared" si="31"/>
        <v>43644</v>
      </c>
      <c r="W22" s="124">
        <f t="shared" si="31"/>
        <v>43651</v>
      </c>
      <c r="X22" s="124">
        <f t="shared" si="31"/>
        <v>43658</v>
      </c>
      <c r="Y22" s="124">
        <f t="shared" si="31"/>
        <v>43665</v>
      </c>
      <c r="Z22" s="124">
        <f t="shared" si="31"/>
        <v>43672</v>
      </c>
      <c r="AA22" s="124">
        <f t="shared" ref="AA22:AF22" si="32">+AA21+0</f>
        <v>43679</v>
      </c>
      <c r="AB22" s="124">
        <f t="shared" si="32"/>
        <v>43686</v>
      </c>
      <c r="AC22" s="124">
        <f t="shared" si="32"/>
        <v>43693</v>
      </c>
      <c r="AD22" s="124">
        <f t="shared" si="32"/>
        <v>43700</v>
      </c>
      <c r="AE22" s="124">
        <f t="shared" si="32"/>
        <v>43707</v>
      </c>
      <c r="AF22" s="124">
        <f t="shared" si="32"/>
        <v>43714</v>
      </c>
      <c r="AG22" s="124">
        <f t="shared" ref="AG22:AP22" si="33">+AG21+0</f>
        <v>43721</v>
      </c>
      <c r="AH22" s="124">
        <f t="shared" si="33"/>
        <v>43728</v>
      </c>
      <c r="AI22" s="124">
        <f t="shared" si="33"/>
        <v>43735</v>
      </c>
      <c r="AJ22" s="124">
        <f t="shared" si="33"/>
        <v>43742</v>
      </c>
      <c r="AK22" s="124">
        <f t="shared" si="33"/>
        <v>43749</v>
      </c>
      <c r="AL22" s="124">
        <f t="shared" si="33"/>
        <v>43756</v>
      </c>
      <c r="AM22" s="124">
        <f t="shared" si="33"/>
        <v>43763</v>
      </c>
      <c r="AN22" s="124">
        <f t="shared" si="33"/>
        <v>43770</v>
      </c>
      <c r="AO22" s="124">
        <f t="shared" si="33"/>
        <v>43777</v>
      </c>
      <c r="AP22" s="124">
        <f t="shared" si="33"/>
        <v>43784</v>
      </c>
      <c r="AQ22" s="124">
        <v>43791</v>
      </c>
      <c r="AR22" s="124">
        <v>43798</v>
      </c>
      <c r="AS22" s="124">
        <f t="shared" ref="AS22:BB22" si="34">+AS21+0</f>
        <v>43805</v>
      </c>
      <c r="AT22" s="124">
        <f t="shared" si="34"/>
        <v>43812</v>
      </c>
      <c r="AU22" s="124">
        <f t="shared" si="34"/>
        <v>43819</v>
      </c>
      <c r="AV22" s="131"/>
      <c r="AW22" s="124">
        <f t="shared" si="34"/>
        <v>43834</v>
      </c>
      <c r="AX22" s="124">
        <f t="shared" si="34"/>
        <v>43840</v>
      </c>
      <c r="AY22" s="124">
        <f t="shared" si="34"/>
        <v>43847</v>
      </c>
      <c r="AZ22" s="124">
        <f t="shared" si="34"/>
        <v>43853</v>
      </c>
      <c r="BA22" s="124">
        <v>43861</v>
      </c>
      <c r="BB22" s="124">
        <f t="shared" si="34"/>
        <v>43868</v>
      </c>
      <c r="BC22" s="124">
        <f t="shared" ref="BC22:BF22" si="35">+BC21+0</f>
        <v>43875</v>
      </c>
      <c r="BD22" s="124">
        <f t="shared" si="35"/>
        <v>43882</v>
      </c>
      <c r="BE22" s="124">
        <f t="shared" si="35"/>
        <v>43889</v>
      </c>
      <c r="BF22" s="124">
        <f t="shared" si="35"/>
        <v>43896</v>
      </c>
    </row>
    <row r="23" spans="1:58" ht="15.75" customHeight="1" x14ac:dyDescent="0.2">
      <c r="A23" s="40" t="s">
        <v>149</v>
      </c>
      <c r="B23" s="67">
        <f t="shared" ref="B23:G23" si="36">+B22+3</f>
        <v>43142</v>
      </c>
      <c r="C23" s="67">
        <f t="shared" si="36"/>
        <v>43149</v>
      </c>
      <c r="D23" s="67">
        <f t="shared" si="36"/>
        <v>43156</v>
      </c>
      <c r="E23" s="64">
        <f t="shared" si="36"/>
        <v>43528</v>
      </c>
      <c r="F23" s="65">
        <f t="shared" si="36"/>
        <v>43535</v>
      </c>
      <c r="G23" s="65">
        <f t="shared" si="36"/>
        <v>43542</v>
      </c>
      <c r="H23" s="66" t="s">
        <v>154</v>
      </c>
      <c r="I23" s="111" t="s">
        <v>155</v>
      </c>
      <c r="J23" s="132" t="s">
        <v>156</v>
      </c>
      <c r="K23" s="132" t="s">
        <v>157</v>
      </c>
      <c r="L23" s="132" t="s">
        <v>158</v>
      </c>
      <c r="M23" s="124">
        <f t="shared" ref="M23:Z24" si="37">+M22+3</f>
        <v>43584</v>
      </c>
      <c r="N23" s="124">
        <f t="shared" si="37"/>
        <v>43591</v>
      </c>
      <c r="O23" s="124">
        <f t="shared" si="37"/>
        <v>43598</v>
      </c>
      <c r="P23" s="124">
        <f t="shared" si="37"/>
        <v>43605</v>
      </c>
      <c r="Q23" s="124">
        <f t="shared" si="37"/>
        <v>43612</v>
      </c>
      <c r="R23" s="124">
        <f t="shared" si="37"/>
        <v>43619</v>
      </c>
      <c r="S23" s="124">
        <f t="shared" si="37"/>
        <v>43626</v>
      </c>
      <c r="T23" s="124">
        <f t="shared" si="37"/>
        <v>43633</v>
      </c>
      <c r="U23" s="124">
        <f t="shared" si="37"/>
        <v>43640</v>
      </c>
      <c r="V23" s="124">
        <f t="shared" si="37"/>
        <v>43647</v>
      </c>
      <c r="W23" s="124">
        <f t="shared" si="37"/>
        <v>43654</v>
      </c>
      <c r="X23" s="124">
        <f t="shared" si="37"/>
        <v>43661</v>
      </c>
      <c r="Y23" s="124">
        <f t="shared" si="37"/>
        <v>43668</v>
      </c>
      <c r="Z23" s="124">
        <f t="shared" si="37"/>
        <v>43675</v>
      </c>
      <c r="AA23" s="124">
        <f t="shared" ref="AA23:AF23" si="38">+AA22+3</f>
        <v>43682</v>
      </c>
      <c r="AB23" s="124">
        <f t="shared" si="38"/>
        <v>43689</v>
      </c>
      <c r="AC23" s="124">
        <f t="shared" si="38"/>
        <v>43696</v>
      </c>
      <c r="AD23" s="124">
        <f t="shared" si="38"/>
        <v>43703</v>
      </c>
      <c r="AE23" s="124">
        <f t="shared" si="38"/>
        <v>43710</v>
      </c>
      <c r="AF23" s="124">
        <f t="shared" si="38"/>
        <v>43717</v>
      </c>
      <c r="AG23" s="124">
        <f t="shared" ref="AG23:AP23" si="39">+AG22+3</f>
        <v>43724</v>
      </c>
      <c r="AH23" s="124">
        <f t="shared" si="39"/>
        <v>43731</v>
      </c>
      <c r="AI23" s="124">
        <f t="shared" si="39"/>
        <v>43738</v>
      </c>
      <c r="AJ23" s="124">
        <f t="shared" si="39"/>
        <v>43745</v>
      </c>
      <c r="AK23" s="124">
        <f t="shared" si="39"/>
        <v>43752</v>
      </c>
      <c r="AL23" s="124">
        <f t="shared" si="39"/>
        <v>43759</v>
      </c>
      <c r="AM23" s="124">
        <f t="shared" si="39"/>
        <v>43766</v>
      </c>
      <c r="AN23" s="124">
        <f t="shared" si="39"/>
        <v>43773</v>
      </c>
      <c r="AO23" s="124">
        <f t="shared" si="39"/>
        <v>43780</v>
      </c>
      <c r="AP23" s="124">
        <f t="shared" si="39"/>
        <v>43787</v>
      </c>
      <c r="AQ23" s="124">
        <v>43794</v>
      </c>
      <c r="AR23" s="124">
        <v>43801</v>
      </c>
      <c r="AS23" s="124">
        <f t="shared" ref="AS23:BB23" si="40">+AS22+3</f>
        <v>43808</v>
      </c>
      <c r="AT23" s="124">
        <f t="shared" si="40"/>
        <v>43815</v>
      </c>
      <c r="AU23" s="124">
        <f t="shared" si="40"/>
        <v>43822</v>
      </c>
      <c r="AV23" s="131"/>
      <c r="AW23" s="124">
        <f t="shared" si="40"/>
        <v>43837</v>
      </c>
      <c r="AX23" s="124">
        <f t="shared" si="40"/>
        <v>43843</v>
      </c>
      <c r="AY23" s="124">
        <f t="shared" si="40"/>
        <v>43850</v>
      </c>
      <c r="AZ23" s="124">
        <f t="shared" si="40"/>
        <v>43856</v>
      </c>
      <c r="BA23" s="124">
        <v>43834</v>
      </c>
      <c r="BB23" s="124">
        <f t="shared" si="40"/>
        <v>43871</v>
      </c>
      <c r="BC23" s="124">
        <f t="shared" ref="BC23:BF23" si="41">+BC22+3</f>
        <v>43878</v>
      </c>
      <c r="BD23" s="124">
        <f t="shared" si="41"/>
        <v>43885</v>
      </c>
      <c r="BE23" s="124">
        <f t="shared" si="41"/>
        <v>43892</v>
      </c>
      <c r="BF23" s="124">
        <f t="shared" si="41"/>
        <v>43899</v>
      </c>
    </row>
    <row r="24" spans="1:58" ht="15.75" customHeight="1" x14ac:dyDescent="0.2">
      <c r="A24" s="40" t="s">
        <v>159</v>
      </c>
      <c r="B24" s="67">
        <f t="shared" ref="B24:G24" si="42">+B23+2</f>
        <v>43144</v>
      </c>
      <c r="C24" s="67">
        <f t="shared" si="42"/>
        <v>43151</v>
      </c>
      <c r="D24" s="67">
        <f t="shared" si="42"/>
        <v>43158</v>
      </c>
      <c r="E24" s="64">
        <f t="shared" si="42"/>
        <v>43530</v>
      </c>
      <c r="F24" s="65">
        <f t="shared" si="42"/>
        <v>43537</v>
      </c>
      <c r="G24" s="65">
        <f t="shared" si="42"/>
        <v>43544</v>
      </c>
      <c r="H24" s="66" t="s">
        <v>164</v>
      </c>
      <c r="I24" s="111" t="s">
        <v>165</v>
      </c>
      <c r="J24" s="132" t="s">
        <v>166</v>
      </c>
      <c r="K24" s="132" t="s">
        <v>167</v>
      </c>
      <c r="L24" s="132" t="s">
        <v>168</v>
      </c>
      <c r="M24" s="124">
        <f t="shared" si="37"/>
        <v>43587</v>
      </c>
      <c r="N24" s="124">
        <f t="shared" si="37"/>
        <v>43594</v>
      </c>
      <c r="O24" s="124">
        <f t="shared" si="37"/>
        <v>43601</v>
      </c>
      <c r="P24" s="124">
        <f t="shared" si="37"/>
        <v>43608</v>
      </c>
      <c r="Q24" s="124">
        <f t="shared" si="37"/>
        <v>43615</v>
      </c>
      <c r="R24" s="124">
        <f t="shared" si="37"/>
        <v>43622</v>
      </c>
      <c r="S24" s="124">
        <f t="shared" si="37"/>
        <v>43629</v>
      </c>
      <c r="T24" s="124">
        <f t="shared" si="37"/>
        <v>43636</v>
      </c>
      <c r="U24" s="124">
        <f t="shared" si="37"/>
        <v>43643</v>
      </c>
      <c r="V24" s="124">
        <f t="shared" si="37"/>
        <v>43650</v>
      </c>
      <c r="W24" s="124">
        <f t="shared" si="37"/>
        <v>43657</v>
      </c>
      <c r="X24" s="124">
        <f t="shared" si="37"/>
        <v>43664</v>
      </c>
      <c r="Y24" s="124">
        <f t="shared" si="37"/>
        <v>43671</v>
      </c>
      <c r="Z24" s="124">
        <f t="shared" si="37"/>
        <v>43678</v>
      </c>
      <c r="AA24" s="124">
        <f t="shared" ref="AA24:AF24" si="43">+AA23+3</f>
        <v>43685</v>
      </c>
      <c r="AB24" s="124">
        <f t="shared" si="43"/>
        <v>43692</v>
      </c>
      <c r="AC24" s="124">
        <f t="shared" si="43"/>
        <v>43699</v>
      </c>
      <c r="AD24" s="124">
        <f t="shared" si="43"/>
        <v>43706</v>
      </c>
      <c r="AE24" s="124">
        <f t="shared" si="43"/>
        <v>43713</v>
      </c>
      <c r="AF24" s="124">
        <f t="shared" si="43"/>
        <v>43720</v>
      </c>
      <c r="AG24" s="124">
        <f t="shared" ref="AG24:AP24" si="44">+AG23+3</f>
        <v>43727</v>
      </c>
      <c r="AH24" s="124">
        <f t="shared" si="44"/>
        <v>43734</v>
      </c>
      <c r="AI24" s="124">
        <f t="shared" si="44"/>
        <v>43741</v>
      </c>
      <c r="AJ24" s="124">
        <f t="shared" si="44"/>
        <v>43748</v>
      </c>
      <c r="AK24" s="124">
        <f t="shared" si="44"/>
        <v>43755</v>
      </c>
      <c r="AL24" s="124">
        <f t="shared" si="44"/>
        <v>43762</v>
      </c>
      <c r="AM24" s="124">
        <f t="shared" si="44"/>
        <v>43769</v>
      </c>
      <c r="AN24" s="124">
        <f t="shared" si="44"/>
        <v>43776</v>
      </c>
      <c r="AO24" s="124">
        <f t="shared" si="44"/>
        <v>43783</v>
      </c>
      <c r="AP24" s="124">
        <f t="shared" si="44"/>
        <v>43790</v>
      </c>
      <c r="AQ24" s="124">
        <v>43797</v>
      </c>
      <c r="AR24" s="124">
        <v>43804</v>
      </c>
      <c r="AS24" s="124">
        <f t="shared" ref="AS24:BB24" si="45">+AS23+3</f>
        <v>43811</v>
      </c>
      <c r="AT24" s="124">
        <f t="shared" si="45"/>
        <v>43818</v>
      </c>
      <c r="AU24" s="124">
        <f t="shared" si="45"/>
        <v>43825</v>
      </c>
      <c r="AV24" s="124">
        <v>43820</v>
      </c>
      <c r="AW24" s="124">
        <f t="shared" si="45"/>
        <v>43840</v>
      </c>
      <c r="AX24" s="124">
        <f t="shared" si="45"/>
        <v>43846</v>
      </c>
      <c r="AY24" s="124">
        <f t="shared" si="45"/>
        <v>43853</v>
      </c>
      <c r="AZ24" s="124">
        <f t="shared" si="45"/>
        <v>43859</v>
      </c>
      <c r="BA24" s="124">
        <v>43866</v>
      </c>
      <c r="BB24" s="124">
        <f t="shared" si="45"/>
        <v>43874</v>
      </c>
      <c r="BC24" s="124">
        <f t="shared" ref="BC24:BF24" si="46">+BC23+3</f>
        <v>43881</v>
      </c>
      <c r="BD24" s="124">
        <f t="shared" si="46"/>
        <v>43888</v>
      </c>
      <c r="BE24" s="124">
        <f t="shared" si="46"/>
        <v>43895</v>
      </c>
      <c r="BF24" s="124">
        <f t="shared" si="46"/>
        <v>43902</v>
      </c>
    </row>
    <row r="25" spans="1:58" ht="15.75" customHeight="1" x14ac:dyDescent="0.2">
      <c r="A25" s="69" t="s">
        <v>169</v>
      </c>
      <c r="B25" s="73">
        <f t="shared" ref="B25:G25" si="47">+B24+4</f>
        <v>43148</v>
      </c>
      <c r="C25" s="73">
        <f t="shared" si="47"/>
        <v>43155</v>
      </c>
      <c r="D25" s="73">
        <f t="shared" si="47"/>
        <v>43162</v>
      </c>
      <c r="E25" s="74">
        <f t="shared" si="47"/>
        <v>43534</v>
      </c>
      <c r="F25" s="75">
        <f t="shared" si="47"/>
        <v>43541</v>
      </c>
      <c r="G25" s="75">
        <f t="shared" si="47"/>
        <v>43548</v>
      </c>
      <c r="H25" s="76" t="s">
        <v>174</v>
      </c>
      <c r="I25" s="112" t="s">
        <v>175</v>
      </c>
      <c r="J25" s="132" t="s">
        <v>176</v>
      </c>
      <c r="K25" s="132" t="s">
        <v>177</v>
      </c>
      <c r="L25" s="132" t="s">
        <v>178</v>
      </c>
      <c r="M25" s="124">
        <f t="shared" ref="M25:Z25" si="48">+M24+2</f>
        <v>43589</v>
      </c>
      <c r="N25" s="124">
        <f t="shared" si="48"/>
        <v>43596</v>
      </c>
      <c r="O25" s="124">
        <f t="shared" si="48"/>
        <v>43603</v>
      </c>
      <c r="P25" s="124">
        <f t="shared" si="48"/>
        <v>43610</v>
      </c>
      <c r="Q25" s="124">
        <f t="shared" si="48"/>
        <v>43617</v>
      </c>
      <c r="R25" s="124">
        <f t="shared" si="48"/>
        <v>43624</v>
      </c>
      <c r="S25" s="124">
        <f t="shared" si="48"/>
        <v>43631</v>
      </c>
      <c r="T25" s="124">
        <f t="shared" si="48"/>
        <v>43638</v>
      </c>
      <c r="U25" s="124">
        <f t="shared" si="48"/>
        <v>43645</v>
      </c>
      <c r="V25" s="124">
        <f t="shared" si="48"/>
        <v>43652</v>
      </c>
      <c r="W25" s="124">
        <f t="shared" si="48"/>
        <v>43659</v>
      </c>
      <c r="X25" s="124">
        <f t="shared" si="48"/>
        <v>43666</v>
      </c>
      <c r="Y25" s="124">
        <f t="shared" si="48"/>
        <v>43673</v>
      </c>
      <c r="Z25" s="124">
        <f t="shared" si="48"/>
        <v>43680</v>
      </c>
      <c r="AA25" s="124">
        <f t="shared" ref="AA25:AF25" si="49">+AA24+2</f>
        <v>43687</v>
      </c>
      <c r="AB25" s="124">
        <f t="shared" si="49"/>
        <v>43694</v>
      </c>
      <c r="AC25" s="124">
        <f t="shared" si="49"/>
        <v>43701</v>
      </c>
      <c r="AD25" s="124">
        <f t="shared" si="49"/>
        <v>43708</v>
      </c>
      <c r="AE25" s="124">
        <f t="shared" si="49"/>
        <v>43715</v>
      </c>
      <c r="AF25" s="124">
        <f t="shared" si="49"/>
        <v>43722</v>
      </c>
      <c r="AG25" s="124">
        <f t="shared" ref="AG25:AP25" si="50">+AG24+2</f>
        <v>43729</v>
      </c>
      <c r="AH25" s="124">
        <f t="shared" si="50"/>
        <v>43736</v>
      </c>
      <c r="AI25" s="124">
        <f t="shared" si="50"/>
        <v>43743</v>
      </c>
      <c r="AJ25" s="124">
        <f t="shared" si="50"/>
        <v>43750</v>
      </c>
      <c r="AK25" s="124">
        <f t="shared" si="50"/>
        <v>43757</v>
      </c>
      <c r="AL25" s="124">
        <f t="shared" si="50"/>
        <v>43764</v>
      </c>
      <c r="AM25" s="124">
        <f t="shared" si="50"/>
        <v>43771</v>
      </c>
      <c r="AN25" s="124">
        <f t="shared" si="50"/>
        <v>43778</v>
      </c>
      <c r="AO25" s="124">
        <f t="shared" si="50"/>
        <v>43785</v>
      </c>
      <c r="AP25" s="124">
        <f t="shared" si="50"/>
        <v>43792</v>
      </c>
      <c r="AQ25" s="124">
        <v>43799</v>
      </c>
      <c r="AR25" s="124">
        <v>43806</v>
      </c>
      <c r="AS25" s="124">
        <f t="shared" ref="AS25:BB25" si="51">+AS24+2</f>
        <v>43813</v>
      </c>
      <c r="AT25" s="124">
        <f t="shared" si="51"/>
        <v>43820</v>
      </c>
      <c r="AU25" s="124">
        <f t="shared" si="51"/>
        <v>43827</v>
      </c>
      <c r="AV25" s="131"/>
      <c r="AW25" s="124">
        <f t="shared" si="51"/>
        <v>43842</v>
      </c>
      <c r="AX25" s="124">
        <f t="shared" si="51"/>
        <v>43848</v>
      </c>
      <c r="AY25" s="124">
        <f t="shared" si="51"/>
        <v>43855</v>
      </c>
      <c r="AZ25" s="124">
        <f t="shared" si="51"/>
        <v>43861</v>
      </c>
      <c r="BA25" s="124">
        <v>43869</v>
      </c>
      <c r="BB25" s="124">
        <f t="shared" si="51"/>
        <v>43876</v>
      </c>
      <c r="BC25" s="124">
        <f t="shared" ref="BC25:BF25" si="52">+BC24+2</f>
        <v>43883</v>
      </c>
      <c r="BD25" s="124">
        <f t="shared" si="52"/>
        <v>43890</v>
      </c>
      <c r="BE25" s="124">
        <f t="shared" si="52"/>
        <v>43897</v>
      </c>
      <c r="BF25" s="124">
        <f t="shared" si="52"/>
        <v>43904</v>
      </c>
    </row>
    <row r="26" spans="1:58" ht="15.75" customHeight="1" x14ac:dyDescent="0.2">
      <c r="A26" s="77"/>
      <c r="B26" s="83"/>
      <c r="C26" s="83"/>
      <c r="D26" s="83"/>
      <c r="E26" s="83"/>
      <c r="F26" s="83"/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</row>
    <row r="27" spans="1:58" ht="23.25" customHeight="1" x14ac:dyDescent="0.2">
      <c r="A27" s="85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58" ht="15.75" hidden="1" customHeight="1" x14ac:dyDescent="0.2">
      <c r="A28" s="1"/>
      <c r="B28" s="1"/>
      <c r="C28" s="1"/>
      <c r="D28" s="1"/>
      <c r="E28" s="4"/>
      <c r="F28" s="4"/>
      <c r="G28" s="4"/>
      <c r="H28" s="4"/>
      <c r="I28" s="4"/>
      <c r="J28" s="113"/>
      <c r="K28" s="113"/>
      <c r="L28" s="113"/>
      <c r="M28" s="113"/>
      <c r="N28" s="113"/>
      <c r="O28" s="113"/>
      <c r="P28" s="114"/>
      <c r="Q28" s="114"/>
      <c r="R28" s="114"/>
      <c r="S28" s="114"/>
    </row>
    <row r="29" spans="1:58" ht="15.75" customHeight="1" x14ac:dyDescent="0.2">
      <c r="A29" s="5" t="s">
        <v>181</v>
      </c>
      <c r="B29" s="300" t="s">
        <v>7</v>
      </c>
      <c r="C29" s="301"/>
      <c r="D29" s="301"/>
      <c r="E29" s="304"/>
      <c r="F29" s="300" t="s">
        <v>8</v>
      </c>
      <c r="G29" s="301"/>
      <c r="H29" s="301"/>
      <c r="I29" s="301"/>
      <c r="J29" s="302" t="s">
        <v>9</v>
      </c>
      <c r="K29" s="303"/>
      <c r="L29" s="303"/>
      <c r="M29" s="115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77"/>
      <c r="BD29" s="177"/>
      <c r="BE29" s="177"/>
      <c r="BF29" s="177"/>
    </row>
    <row r="30" spans="1:58" ht="15.75" customHeight="1" x14ac:dyDescent="0.2">
      <c r="A30" s="6" t="s">
        <v>10</v>
      </c>
      <c r="B30" s="145">
        <v>1</v>
      </c>
      <c r="C30" s="145">
        <f>+B30+1</f>
        <v>2</v>
      </c>
      <c r="D30" s="145">
        <f t="shared" ref="D30:L30" si="53">+C30+1</f>
        <v>3</v>
      </c>
      <c r="E30" s="145">
        <f t="shared" si="53"/>
        <v>4</v>
      </c>
      <c r="F30" s="145">
        <f t="shared" si="53"/>
        <v>5</v>
      </c>
      <c r="G30" s="145">
        <f t="shared" si="53"/>
        <v>6</v>
      </c>
      <c r="H30" s="145">
        <f t="shared" si="53"/>
        <v>7</v>
      </c>
      <c r="I30" s="146">
        <f t="shared" si="53"/>
        <v>8</v>
      </c>
      <c r="J30" s="147">
        <f t="shared" si="53"/>
        <v>9</v>
      </c>
      <c r="K30" s="147">
        <f t="shared" si="53"/>
        <v>10</v>
      </c>
      <c r="L30" s="147">
        <f t="shared" si="53"/>
        <v>11</v>
      </c>
      <c r="M30" s="147">
        <f t="shared" ref="M30:AF30" si="54">+L30+1</f>
        <v>12</v>
      </c>
      <c r="N30" s="147">
        <f t="shared" si="54"/>
        <v>13</v>
      </c>
      <c r="O30" s="147">
        <f t="shared" si="54"/>
        <v>14</v>
      </c>
      <c r="P30" s="147">
        <f t="shared" si="54"/>
        <v>15</v>
      </c>
      <c r="Q30" s="147">
        <f t="shared" si="54"/>
        <v>16</v>
      </c>
      <c r="R30" s="147">
        <f t="shared" si="54"/>
        <v>17</v>
      </c>
      <c r="S30" s="147">
        <f t="shared" si="54"/>
        <v>18</v>
      </c>
      <c r="T30" s="147">
        <f t="shared" si="54"/>
        <v>19</v>
      </c>
      <c r="U30" s="147">
        <f t="shared" si="54"/>
        <v>20</v>
      </c>
      <c r="V30" s="147">
        <f t="shared" si="54"/>
        <v>21</v>
      </c>
      <c r="W30" s="147">
        <f t="shared" si="54"/>
        <v>22</v>
      </c>
      <c r="X30" s="147">
        <f t="shared" si="54"/>
        <v>23</v>
      </c>
      <c r="Y30" s="147">
        <f t="shared" si="54"/>
        <v>24</v>
      </c>
      <c r="Z30" s="147">
        <f t="shared" si="54"/>
        <v>25</v>
      </c>
      <c r="AA30" s="147">
        <f t="shared" si="54"/>
        <v>26</v>
      </c>
      <c r="AB30" s="147">
        <f t="shared" si="54"/>
        <v>27</v>
      </c>
      <c r="AC30" s="147">
        <f t="shared" si="54"/>
        <v>28</v>
      </c>
      <c r="AD30" s="147">
        <f t="shared" si="54"/>
        <v>29</v>
      </c>
      <c r="AE30" s="147">
        <f t="shared" si="54"/>
        <v>30</v>
      </c>
      <c r="AF30" s="147">
        <f t="shared" si="54"/>
        <v>31</v>
      </c>
      <c r="AG30" s="147">
        <f t="shared" ref="AG30" si="55">+AF30+1</f>
        <v>32</v>
      </c>
      <c r="AH30" s="147">
        <f t="shared" ref="AH30" si="56">+AG30+1</f>
        <v>33</v>
      </c>
      <c r="AI30" s="147">
        <f t="shared" ref="AI30" si="57">+AH30+1</f>
        <v>34</v>
      </c>
      <c r="AJ30" s="147">
        <f t="shared" ref="AJ30" si="58">+AI30+1</f>
        <v>35</v>
      </c>
      <c r="AK30" s="147">
        <f t="shared" ref="AK30" si="59">+AJ30+1</f>
        <v>36</v>
      </c>
      <c r="AL30" s="147">
        <f t="shared" ref="AL30" si="60">+AK30+1</f>
        <v>37</v>
      </c>
      <c r="AM30" s="147">
        <f t="shared" ref="AM30" si="61">+AL30+1</f>
        <v>38</v>
      </c>
      <c r="AN30" s="147">
        <f t="shared" ref="AN30" si="62">+AM30+1</f>
        <v>39</v>
      </c>
      <c r="AO30" s="147">
        <f t="shared" ref="AO30" si="63">+AN30+1</f>
        <v>40</v>
      </c>
      <c r="AP30" s="147">
        <f t="shared" ref="AP30:BF30" si="64">+AO30+1</f>
        <v>41</v>
      </c>
      <c r="AQ30" s="147">
        <f t="shared" si="64"/>
        <v>42</v>
      </c>
      <c r="AR30" s="147">
        <f t="shared" si="64"/>
        <v>43</v>
      </c>
      <c r="AS30" s="147">
        <f t="shared" si="64"/>
        <v>44</v>
      </c>
      <c r="AT30" s="147">
        <f t="shared" si="64"/>
        <v>45</v>
      </c>
      <c r="AU30" s="147">
        <f t="shared" si="64"/>
        <v>46</v>
      </c>
      <c r="AV30" s="147">
        <f t="shared" si="64"/>
        <v>47</v>
      </c>
      <c r="AW30" s="147">
        <f t="shared" si="64"/>
        <v>48</v>
      </c>
      <c r="AX30" s="147">
        <f t="shared" si="64"/>
        <v>49</v>
      </c>
      <c r="AY30" s="147">
        <f t="shared" si="64"/>
        <v>50</v>
      </c>
      <c r="AZ30" s="147">
        <f t="shared" si="64"/>
        <v>51</v>
      </c>
      <c r="BA30" s="147">
        <f t="shared" si="64"/>
        <v>52</v>
      </c>
      <c r="BB30" s="147">
        <v>1</v>
      </c>
      <c r="BC30" s="147">
        <f>+BB30+1</f>
        <v>2</v>
      </c>
      <c r="BD30" s="147">
        <f t="shared" si="64"/>
        <v>3</v>
      </c>
      <c r="BE30" s="147">
        <f t="shared" si="64"/>
        <v>4</v>
      </c>
      <c r="BF30" s="147">
        <f t="shared" si="64"/>
        <v>5</v>
      </c>
    </row>
    <row r="31" spans="1:58" ht="15.75" customHeight="1" x14ac:dyDescent="0.2">
      <c r="A31" s="10" t="s">
        <v>11</v>
      </c>
      <c r="B31" s="117" t="s">
        <v>183</v>
      </c>
      <c r="C31" s="117" t="s">
        <v>184</v>
      </c>
      <c r="D31" s="117" t="s">
        <v>185</v>
      </c>
      <c r="E31" s="117" t="s">
        <v>186</v>
      </c>
      <c r="F31" s="117" t="s">
        <v>194</v>
      </c>
      <c r="G31" s="117" t="s">
        <v>195</v>
      </c>
      <c r="H31" s="117" t="s">
        <v>189</v>
      </c>
      <c r="I31" s="117" t="s">
        <v>190</v>
      </c>
      <c r="J31" s="117" t="s">
        <v>187</v>
      </c>
      <c r="K31" s="117" t="s">
        <v>192</v>
      </c>
      <c r="L31" s="117" t="s">
        <v>193</v>
      </c>
      <c r="M31" s="117"/>
      <c r="N31" s="142" t="s">
        <v>182</v>
      </c>
      <c r="O31" s="142" t="s">
        <v>183</v>
      </c>
      <c r="P31" s="142" t="s">
        <v>184</v>
      </c>
      <c r="Q31" s="117" t="s">
        <v>185</v>
      </c>
      <c r="R31" s="142" t="s">
        <v>331</v>
      </c>
      <c r="S31" s="117" t="s">
        <v>194</v>
      </c>
      <c r="T31" s="117" t="s">
        <v>195</v>
      </c>
      <c r="U31" s="117" t="s">
        <v>344</v>
      </c>
      <c r="V31" s="117" t="s">
        <v>190</v>
      </c>
      <c r="W31" s="117" t="s">
        <v>187</v>
      </c>
      <c r="X31" s="117" t="s">
        <v>364</v>
      </c>
      <c r="Y31" s="117" t="s">
        <v>193</v>
      </c>
      <c r="Z31" s="160" t="s">
        <v>377</v>
      </c>
      <c r="AA31" s="142" t="s">
        <v>183</v>
      </c>
      <c r="AB31" s="162" t="s">
        <v>186</v>
      </c>
      <c r="AC31" s="117" t="s">
        <v>185</v>
      </c>
      <c r="AD31" s="142" t="s">
        <v>331</v>
      </c>
      <c r="AE31" s="117" t="s">
        <v>194</v>
      </c>
      <c r="AF31" s="117" t="s">
        <v>401</v>
      </c>
      <c r="AG31" s="117" t="s">
        <v>402</v>
      </c>
      <c r="AH31" s="117" t="s">
        <v>190</v>
      </c>
      <c r="AI31" s="117" t="s">
        <v>187</v>
      </c>
      <c r="AJ31" s="162" t="s">
        <v>421</v>
      </c>
      <c r="AK31" s="162" t="s">
        <v>422</v>
      </c>
      <c r="AL31" s="117" t="s">
        <v>377</v>
      </c>
      <c r="AM31" s="142" t="s">
        <v>183</v>
      </c>
      <c r="AN31" s="117" t="s">
        <v>186</v>
      </c>
      <c r="AO31" s="117" t="s">
        <v>185</v>
      </c>
      <c r="AP31" s="142" t="s">
        <v>331</v>
      </c>
      <c r="AQ31" s="117" t="s">
        <v>194</v>
      </c>
      <c r="AR31" s="142" t="s">
        <v>401</v>
      </c>
      <c r="AS31" s="142" t="s">
        <v>440</v>
      </c>
      <c r="AT31" s="165" t="s">
        <v>430</v>
      </c>
      <c r="AU31" s="142" t="s">
        <v>190</v>
      </c>
      <c r="AV31" s="142" t="s">
        <v>187</v>
      </c>
      <c r="AW31" s="142" t="s">
        <v>449</v>
      </c>
      <c r="AX31" s="142" t="s">
        <v>464</v>
      </c>
      <c r="AY31" s="142" t="s">
        <v>183</v>
      </c>
      <c r="AZ31" s="117" t="s">
        <v>186</v>
      </c>
      <c r="BA31" s="142" t="s">
        <v>185</v>
      </c>
      <c r="BB31" s="142" t="s">
        <v>331</v>
      </c>
      <c r="BC31" s="117" t="s">
        <v>194</v>
      </c>
      <c r="BD31" s="142" t="s">
        <v>401</v>
      </c>
      <c r="BE31" s="142" t="s">
        <v>472</v>
      </c>
      <c r="BF31" s="142" t="s">
        <v>475</v>
      </c>
    </row>
    <row r="32" spans="1:58" ht="15.75" customHeight="1" x14ac:dyDescent="0.2">
      <c r="A32" s="10"/>
      <c r="B32" s="117" t="s">
        <v>196</v>
      </c>
      <c r="C32" s="117" t="s">
        <v>24</v>
      </c>
      <c r="D32" s="117" t="s">
        <v>196</v>
      </c>
      <c r="E32" s="117" t="s">
        <v>24</v>
      </c>
      <c r="F32" s="117" t="s">
        <v>196</v>
      </c>
      <c r="G32" s="117" t="s">
        <v>24</v>
      </c>
      <c r="H32" s="117" t="s">
        <v>196</v>
      </c>
      <c r="I32" s="117" t="s">
        <v>196</v>
      </c>
      <c r="J32" s="117" t="s">
        <v>196</v>
      </c>
      <c r="K32" s="117" t="s">
        <v>196</v>
      </c>
      <c r="L32" s="117" t="s">
        <v>196</v>
      </c>
      <c r="M32" s="117" t="s">
        <v>196</v>
      </c>
      <c r="N32" s="142" t="s">
        <v>196</v>
      </c>
      <c r="O32" s="142" t="s">
        <v>196</v>
      </c>
      <c r="P32" s="142" t="s">
        <v>24</v>
      </c>
      <c r="Q32" s="117" t="s">
        <v>196</v>
      </c>
      <c r="R32" s="142" t="s">
        <v>24</v>
      </c>
      <c r="S32" s="117" t="s">
        <v>196</v>
      </c>
      <c r="T32" s="117" t="s">
        <v>24</v>
      </c>
      <c r="U32" s="117" t="s">
        <v>196</v>
      </c>
      <c r="V32" s="117" t="s">
        <v>196</v>
      </c>
      <c r="W32" s="117" t="s">
        <v>196</v>
      </c>
      <c r="X32" s="117" t="s">
        <v>196</v>
      </c>
      <c r="Y32" s="117" t="s">
        <v>196</v>
      </c>
      <c r="Z32" s="160" t="s">
        <v>196</v>
      </c>
      <c r="AA32" s="142" t="s">
        <v>196</v>
      </c>
      <c r="AB32" s="162" t="s">
        <v>24</v>
      </c>
      <c r="AC32" s="117" t="s">
        <v>196</v>
      </c>
      <c r="AD32" s="142" t="s">
        <v>24</v>
      </c>
      <c r="AE32" s="117" t="s">
        <v>196</v>
      </c>
      <c r="AF32" s="117" t="s">
        <v>24</v>
      </c>
      <c r="AG32" s="117" t="s">
        <v>420</v>
      </c>
      <c r="AH32" s="117" t="s">
        <v>196</v>
      </c>
      <c r="AI32" s="117" t="s">
        <v>196</v>
      </c>
      <c r="AJ32" s="117" t="s">
        <v>196</v>
      </c>
      <c r="AK32" s="117" t="s">
        <v>196</v>
      </c>
      <c r="AL32" s="117" t="s">
        <v>196</v>
      </c>
      <c r="AM32" s="142" t="s">
        <v>196</v>
      </c>
      <c r="AN32" s="117" t="s">
        <v>24</v>
      </c>
      <c r="AO32" s="117" t="s">
        <v>196</v>
      </c>
      <c r="AP32" s="142" t="s">
        <v>24</v>
      </c>
      <c r="AQ32" s="117" t="s">
        <v>196</v>
      </c>
      <c r="AR32" s="142" t="s">
        <v>24</v>
      </c>
      <c r="AS32" s="142" t="s">
        <v>441</v>
      </c>
      <c r="AT32" s="166" t="s">
        <v>431</v>
      </c>
      <c r="AU32" s="142" t="s">
        <v>444</v>
      </c>
      <c r="AV32" s="142" t="s">
        <v>444</v>
      </c>
      <c r="AW32" s="142" t="s">
        <v>444</v>
      </c>
      <c r="AX32" s="142" t="s">
        <v>444</v>
      </c>
      <c r="AY32" s="142" t="s">
        <v>420</v>
      </c>
      <c r="AZ32" s="117" t="s">
        <v>24</v>
      </c>
      <c r="BA32" s="142" t="s">
        <v>444</v>
      </c>
      <c r="BB32" s="142" t="s">
        <v>24</v>
      </c>
      <c r="BC32" s="117" t="s">
        <v>196</v>
      </c>
      <c r="BD32" s="142" t="s">
        <v>24</v>
      </c>
      <c r="BE32" s="142" t="s">
        <v>420</v>
      </c>
      <c r="BF32" s="142" t="s">
        <v>420</v>
      </c>
    </row>
    <row r="33" spans="1:58" ht="15.75" customHeight="1" x14ac:dyDescent="0.2">
      <c r="A33" s="18" t="s">
        <v>27</v>
      </c>
      <c r="B33" s="119" t="s">
        <v>53</v>
      </c>
      <c r="C33" s="119" t="s">
        <v>54</v>
      </c>
      <c r="D33" s="119" t="s">
        <v>55</v>
      </c>
      <c r="E33" s="119" t="s">
        <v>56</v>
      </c>
      <c r="F33" s="119" t="s">
        <v>57</v>
      </c>
      <c r="G33" s="119" t="s">
        <v>58</v>
      </c>
      <c r="H33" s="119" t="s">
        <v>59</v>
      </c>
      <c r="I33" s="119" t="s">
        <v>197</v>
      </c>
      <c r="J33" s="119" t="s">
        <v>61</v>
      </c>
      <c r="K33" s="119" t="s">
        <v>62</v>
      </c>
      <c r="L33" s="119" t="s">
        <v>63</v>
      </c>
      <c r="M33" s="138" t="s">
        <v>304</v>
      </c>
      <c r="N33" s="153" t="s">
        <v>305</v>
      </c>
      <c r="O33" s="119" t="s">
        <v>307</v>
      </c>
      <c r="P33" s="138" t="s">
        <v>309</v>
      </c>
      <c r="Q33" s="138" t="s">
        <v>330</v>
      </c>
      <c r="R33" s="119" t="s">
        <v>316</v>
      </c>
      <c r="S33" s="119" t="s">
        <v>333</v>
      </c>
      <c r="T33" s="119" t="s">
        <v>319</v>
      </c>
      <c r="U33" s="119" t="s">
        <v>336</v>
      </c>
      <c r="V33" s="119" t="s">
        <v>337</v>
      </c>
      <c r="W33" s="119" t="s">
        <v>340</v>
      </c>
      <c r="X33" s="119" t="s">
        <v>341</v>
      </c>
      <c r="Y33" s="119" t="s">
        <v>362</v>
      </c>
      <c r="Z33" s="161" t="s">
        <v>366</v>
      </c>
      <c r="AA33" s="119" t="s">
        <v>367</v>
      </c>
      <c r="AB33" s="161" t="s">
        <v>352</v>
      </c>
      <c r="AC33" s="119" t="s">
        <v>370</v>
      </c>
      <c r="AD33" s="119" t="s">
        <v>356</v>
      </c>
      <c r="AE33" s="119" t="s">
        <v>373</v>
      </c>
      <c r="AF33" s="119" t="s">
        <v>360</v>
      </c>
      <c r="AG33" s="119" t="s">
        <v>403</v>
      </c>
      <c r="AH33" s="119" t="s">
        <v>404</v>
      </c>
      <c r="AI33" s="119" t="s">
        <v>406</v>
      </c>
      <c r="AJ33" s="119" t="s">
        <v>408</v>
      </c>
      <c r="AK33" s="119" t="s">
        <v>409</v>
      </c>
      <c r="AL33" s="119" t="s">
        <v>410</v>
      </c>
      <c r="AM33" s="119" t="s">
        <v>413</v>
      </c>
      <c r="AN33" s="119" t="s">
        <v>392</v>
      </c>
      <c r="AO33" s="119" t="s">
        <v>415</v>
      </c>
      <c r="AP33" s="119" t="s">
        <v>397</v>
      </c>
      <c r="AQ33" s="172" t="s">
        <v>462</v>
      </c>
      <c r="AR33" s="119">
        <v>937</v>
      </c>
      <c r="AS33" s="119" t="s">
        <v>442</v>
      </c>
      <c r="AT33" s="168" t="s">
        <v>446</v>
      </c>
      <c r="AU33" s="119" t="s">
        <v>446</v>
      </c>
      <c r="AV33" s="119" t="s">
        <v>447</v>
      </c>
      <c r="AW33" s="119" t="s">
        <v>450</v>
      </c>
      <c r="AX33" s="119" t="s">
        <v>452</v>
      </c>
      <c r="AY33" s="119" t="s">
        <v>453</v>
      </c>
      <c r="AZ33" s="119">
        <v>945</v>
      </c>
      <c r="BA33" s="119" t="s">
        <v>456</v>
      </c>
      <c r="BB33" s="119">
        <v>947</v>
      </c>
      <c r="BC33" s="119" t="s">
        <v>469</v>
      </c>
      <c r="BD33" s="119">
        <v>949</v>
      </c>
      <c r="BE33" s="119" t="s">
        <v>473</v>
      </c>
      <c r="BF33" s="119" t="s">
        <v>476</v>
      </c>
    </row>
    <row r="34" spans="1:58" ht="15.75" customHeight="1" x14ac:dyDescent="0.2">
      <c r="A34" s="23"/>
      <c r="B34" s="122" t="s">
        <v>223</v>
      </c>
      <c r="C34" s="122" t="s">
        <v>224</v>
      </c>
      <c r="D34" s="122" t="s">
        <v>225</v>
      </c>
      <c r="E34" s="122" t="s">
        <v>226</v>
      </c>
      <c r="F34" s="122" t="s">
        <v>227</v>
      </c>
      <c r="G34" s="122" t="s">
        <v>228</v>
      </c>
      <c r="H34" s="122" t="s">
        <v>229</v>
      </c>
      <c r="I34" s="122" t="s">
        <v>230</v>
      </c>
      <c r="J34" s="120" t="s">
        <v>231</v>
      </c>
      <c r="K34" s="120" t="s">
        <v>232</v>
      </c>
      <c r="L34" s="120" t="s">
        <v>233</v>
      </c>
      <c r="M34" s="139" t="s">
        <v>303</v>
      </c>
      <c r="N34" s="140" t="s">
        <v>306</v>
      </c>
      <c r="O34" s="140" t="s">
        <v>308</v>
      </c>
      <c r="P34" s="140" t="s">
        <v>310</v>
      </c>
      <c r="Q34" s="122" t="s">
        <v>314</v>
      </c>
      <c r="R34" s="122" t="s">
        <v>332</v>
      </c>
      <c r="S34" s="122" t="s">
        <v>334</v>
      </c>
      <c r="T34" s="122" t="s">
        <v>335</v>
      </c>
      <c r="U34" s="122" t="s">
        <v>345</v>
      </c>
      <c r="V34" s="122" t="s">
        <v>338</v>
      </c>
      <c r="W34" s="120" t="s">
        <v>339</v>
      </c>
      <c r="X34" s="120" t="s">
        <v>365</v>
      </c>
      <c r="Y34" s="120" t="s">
        <v>363</v>
      </c>
      <c r="Z34" s="122" t="s">
        <v>378</v>
      </c>
      <c r="AA34" s="122" t="s">
        <v>368</v>
      </c>
      <c r="AB34" s="122" t="s">
        <v>369</v>
      </c>
      <c r="AC34" s="122" t="s">
        <v>371</v>
      </c>
      <c r="AD34" s="122" t="s">
        <v>372</v>
      </c>
      <c r="AE34" s="122" t="s">
        <v>374</v>
      </c>
      <c r="AF34" s="122" t="s">
        <v>418</v>
      </c>
      <c r="AG34" s="122" t="s">
        <v>419</v>
      </c>
      <c r="AH34" s="122" t="s">
        <v>405</v>
      </c>
      <c r="AI34" s="120" t="s">
        <v>407</v>
      </c>
      <c r="AJ34" s="120" t="s">
        <v>423</v>
      </c>
      <c r="AK34" s="120" t="s">
        <v>424</v>
      </c>
      <c r="AL34" s="122" t="s">
        <v>411</v>
      </c>
      <c r="AM34" s="122" t="s">
        <v>412</v>
      </c>
      <c r="AN34" s="122" t="s">
        <v>414</v>
      </c>
      <c r="AO34" s="122" t="s">
        <v>416</v>
      </c>
      <c r="AP34" s="122" t="s">
        <v>417</v>
      </c>
      <c r="AQ34" s="122" t="s">
        <v>438</v>
      </c>
      <c r="AR34" s="122" t="s">
        <v>439</v>
      </c>
      <c r="AS34" s="122" t="s">
        <v>443</v>
      </c>
      <c r="AT34" s="127"/>
      <c r="AU34" s="122" t="s">
        <v>445</v>
      </c>
      <c r="AV34" s="122" t="s">
        <v>448</v>
      </c>
      <c r="AW34" s="122" t="s">
        <v>451</v>
      </c>
      <c r="AX34" s="122" t="s">
        <v>463</v>
      </c>
      <c r="AY34" s="122" t="s">
        <v>454</v>
      </c>
      <c r="AZ34" s="122" t="s">
        <v>455</v>
      </c>
      <c r="BA34" s="122" t="s">
        <v>457</v>
      </c>
      <c r="BB34" s="122" t="s">
        <v>458</v>
      </c>
      <c r="BC34" s="122" t="s">
        <v>470</v>
      </c>
      <c r="BD34" s="122" t="s">
        <v>471</v>
      </c>
      <c r="BE34" s="122" t="s">
        <v>474</v>
      </c>
      <c r="BF34" s="122" t="s">
        <v>477</v>
      </c>
    </row>
    <row r="35" spans="1:58" ht="15.75" customHeight="1" x14ac:dyDescent="0.2">
      <c r="A35" s="31" t="s">
        <v>117</v>
      </c>
      <c r="B35" s="36">
        <v>43105</v>
      </c>
      <c r="C35" s="36">
        <v>43112</v>
      </c>
      <c r="D35" s="36">
        <v>43119</v>
      </c>
      <c r="E35" s="150">
        <v>43491</v>
      </c>
      <c r="F35" s="151">
        <v>43498</v>
      </c>
      <c r="G35" s="151">
        <v>43505</v>
      </c>
      <c r="H35" s="135" t="s">
        <v>239</v>
      </c>
      <c r="I35" s="135" t="s">
        <v>107</v>
      </c>
      <c r="J35" s="152" t="s">
        <v>118</v>
      </c>
      <c r="K35" s="152" t="s">
        <v>118</v>
      </c>
      <c r="L35" s="135" t="s">
        <v>242</v>
      </c>
      <c r="M35" s="136" t="s">
        <v>302</v>
      </c>
      <c r="N35" s="137">
        <v>43554</v>
      </c>
      <c r="O35" s="137">
        <v>43561</v>
      </c>
      <c r="P35" s="137">
        <v>43568</v>
      </c>
      <c r="Q35" s="137">
        <v>43575</v>
      </c>
      <c r="R35" s="137">
        <v>43582</v>
      </c>
      <c r="S35" s="137">
        <v>43589</v>
      </c>
      <c r="T35" s="137">
        <v>43596</v>
      </c>
      <c r="U35" s="124">
        <v>43608</v>
      </c>
      <c r="V35" s="137">
        <v>43610</v>
      </c>
      <c r="W35" s="137">
        <v>43617</v>
      </c>
      <c r="X35" s="137">
        <v>43627</v>
      </c>
      <c r="Y35" s="137">
        <v>43631</v>
      </c>
      <c r="Z35" s="137">
        <v>43638</v>
      </c>
      <c r="AA35" s="137">
        <v>43645</v>
      </c>
      <c r="AB35" s="137">
        <v>43652</v>
      </c>
      <c r="AC35" s="137">
        <v>43659</v>
      </c>
      <c r="AD35" s="137">
        <v>43666</v>
      </c>
      <c r="AE35" s="137">
        <v>43673</v>
      </c>
      <c r="AF35" s="137">
        <v>43680</v>
      </c>
      <c r="AG35" s="137">
        <v>43687</v>
      </c>
      <c r="AH35" s="137">
        <v>43694</v>
      </c>
      <c r="AI35" s="137">
        <v>43701</v>
      </c>
      <c r="AJ35" s="137">
        <v>43711</v>
      </c>
      <c r="AK35" s="137">
        <v>43715</v>
      </c>
      <c r="AL35" s="137">
        <v>43725</v>
      </c>
      <c r="AM35" s="137">
        <v>43729</v>
      </c>
      <c r="AN35" s="137">
        <v>43736</v>
      </c>
      <c r="AO35" s="137">
        <v>43743</v>
      </c>
      <c r="AP35" s="137">
        <v>43750</v>
      </c>
      <c r="AQ35" s="137">
        <v>43757</v>
      </c>
      <c r="AR35" s="164" t="s">
        <v>118</v>
      </c>
      <c r="AS35" s="169">
        <v>43771</v>
      </c>
      <c r="AT35" s="127">
        <v>43785</v>
      </c>
      <c r="AU35" s="137">
        <v>43785</v>
      </c>
      <c r="AV35" s="137">
        <v>43793</v>
      </c>
      <c r="AW35" s="137">
        <v>43799</v>
      </c>
      <c r="AX35" s="175">
        <v>43812</v>
      </c>
      <c r="AY35" s="137">
        <v>43815</v>
      </c>
      <c r="AZ35" s="175">
        <v>43821</v>
      </c>
      <c r="BA35" s="137">
        <v>43827</v>
      </c>
      <c r="BB35" s="137">
        <v>43834</v>
      </c>
      <c r="BC35" s="137">
        <v>43841</v>
      </c>
      <c r="BD35" s="137">
        <v>43848</v>
      </c>
      <c r="BE35" s="137">
        <v>43855</v>
      </c>
      <c r="BF35" s="137">
        <v>43862</v>
      </c>
    </row>
    <row r="36" spans="1:58" ht="15.75" customHeight="1" x14ac:dyDescent="0.2">
      <c r="A36" s="40" t="s">
        <v>243</v>
      </c>
      <c r="B36" s="36">
        <f t="shared" ref="B36:G37" si="65">+B35+2</f>
        <v>43107</v>
      </c>
      <c r="C36" s="36">
        <f t="shared" si="65"/>
        <v>43114</v>
      </c>
      <c r="D36" s="36">
        <f t="shared" si="65"/>
        <v>43121</v>
      </c>
      <c r="E36" s="37">
        <f t="shared" si="65"/>
        <v>43493</v>
      </c>
      <c r="F36" s="38">
        <f t="shared" si="65"/>
        <v>43500</v>
      </c>
      <c r="G36" s="38">
        <f>+G35+2</f>
        <v>43507</v>
      </c>
      <c r="H36" s="39" t="s">
        <v>248</v>
      </c>
      <c r="I36" s="39" t="s">
        <v>249</v>
      </c>
      <c r="J36" s="39" t="s">
        <v>259</v>
      </c>
      <c r="K36" s="39" t="s">
        <v>251</v>
      </c>
      <c r="L36" s="39" t="s">
        <v>252</v>
      </c>
      <c r="M36" s="133" t="s">
        <v>252</v>
      </c>
      <c r="N36" s="124">
        <f t="shared" ref="N36:P37" si="66">+N35+2</f>
        <v>43556</v>
      </c>
      <c r="O36" s="124">
        <f t="shared" si="66"/>
        <v>43563</v>
      </c>
      <c r="P36" s="124">
        <f t="shared" si="66"/>
        <v>43570</v>
      </c>
      <c r="Q36" s="124">
        <f t="shared" ref="Q36:Z37" si="67">+Q35+2</f>
        <v>43577</v>
      </c>
      <c r="R36" s="124">
        <f t="shared" si="67"/>
        <v>43584</v>
      </c>
      <c r="S36" s="124">
        <f t="shared" si="67"/>
        <v>43591</v>
      </c>
      <c r="T36" s="124">
        <f t="shared" si="67"/>
        <v>43598</v>
      </c>
      <c r="U36" s="124">
        <v>43609</v>
      </c>
      <c r="V36" s="124">
        <f t="shared" si="67"/>
        <v>43612</v>
      </c>
      <c r="W36" s="124">
        <f t="shared" si="67"/>
        <v>43619</v>
      </c>
      <c r="X36" s="124">
        <f t="shared" si="67"/>
        <v>43629</v>
      </c>
      <c r="Y36" s="124">
        <f t="shared" si="67"/>
        <v>43633</v>
      </c>
      <c r="Z36" s="124">
        <f t="shared" si="67"/>
        <v>43640</v>
      </c>
      <c r="AA36" s="124">
        <f t="shared" ref="AA36:AF36" si="68">+AA35+2</f>
        <v>43647</v>
      </c>
      <c r="AB36" s="124">
        <f t="shared" si="68"/>
        <v>43654</v>
      </c>
      <c r="AC36" s="124">
        <f t="shared" si="68"/>
        <v>43661</v>
      </c>
      <c r="AD36" s="124">
        <f t="shared" si="68"/>
        <v>43668</v>
      </c>
      <c r="AE36" s="124">
        <f t="shared" si="68"/>
        <v>43675</v>
      </c>
      <c r="AF36" s="124">
        <f t="shared" si="68"/>
        <v>43682</v>
      </c>
      <c r="AG36" s="124">
        <f t="shared" ref="AG36:AP36" si="69">+AG35+2</f>
        <v>43689</v>
      </c>
      <c r="AH36" s="124">
        <f t="shared" si="69"/>
        <v>43696</v>
      </c>
      <c r="AI36" s="124">
        <f t="shared" si="69"/>
        <v>43703</v>
      </c>
      <c r="AJ36" s="124">
        <v>43712</v>
      </c>
      <c r="AK36" s="124">
        <f t="shared" si="69"/>
        <v>43717</v>
      </c>
      <c r="AL36" s="124">
        <f t="shared" si="69"/>
        <v>43727</v>
      </c>
      <c r="AM36" s="124">
        <f t="shared" si="69"/>
        <v>43731</v>
      </c>
      <c r="AN36" s="124">
        <f t="shared" si="69"/>
        <v>43738</v>
      </c>
      <c r="AO36" s="124">
        <f t="shared" si="69"/>
        <v>43745</v>
      </c>
      <c r="AP36" s="124">
        <f t="shared" si="69"/>
        <v>43752</v>
      </c>
      <c r="AQ36" s="124">
        <f t="shared" ref="AQ36:BB36" si="70">+AQ35+2</f>
        <v>43759</v>
      </c>
      <c r="AR36" s="164" t="s">
        <v>118</v>
      </c>
      <c r="AS36" s="124">
        <f t="shared" si="70"/>
        <v>43773</v>
      </c>
      <c r="AT36" s="127"/>
      <c r="AU36" s="124">
        <f t="shared" ref="AU36" si="71">+AU35+2</f>
        <v>43787</v>
      </c>
      <c r="AV36" s="124">
        <v>43796</v>
      </c>
      <c r="AW36" s="124">
        <f t="shared" si="70"/>
        <v>43801</v>
      </c>
      <c r="AX36" s="124">
        <f t="shared" si="70"/>
        <v>43814</v>
      </c>
      <c r="AY36" s="164" t="s">
        <v>118</v>
      </c>
      <c r="AZ36" s="159">
        <v>43820</v>
      </c>
      <c r="BA36" s="124">
        <f t="shared" si="70"/>
        <v>43829</v>
      </c>
      <c r="BB36" s="124">
        <f t="shared" si="70"/>
        <v>43836</v>
      </c>
      <c r="BC36" s="124">
        <f t="shared" ref="BC36:BF36" si="72">+BC35+2</f>
        <v>43843</v>
      </c>
      <c r="BD36" s="124">
        <f t="shared" si="72"/>
        <v>43850</v>
      </c>
      <c r="BE36" s="124">
        <f t="shared" si="72"/>
        <v>43857</v>
      </c>
      <c r="BF36" s="124">
        <f t="shared" si="72"/>
        <v>43864</v>
      </c>
    </row>
    <row r="37" spans="1:58" ht="15.75" customHeight="1" x14ac:dyDescent="0.2">
      <c r="A37" s="51" t="s">
        <v>128</v>
      </c>
      <c r="B37" s="36">
        <f t="shared" si="65"/>
        <v>43109</v>
      </c>
      <c r="C37" s="36">
        <f t="shared" si="65"/>
        <v>43116</v>
      </c>
      <c r="D37" s="36">
        <f t="shared" si="65"/>
        <v>43123</v>
      </c>
      <c r="E37" s="37">
        <f t="shared" si="65"/>
        <v>43495</v>
      </c>
      <c r="F37" s="38">
        <f t="shared" si="65"/>
        <v>43502</v>
      </c>
      <c r="G37" s="38">
        <f t="shared" si="65"/>
        <v>43509</v>
      </c>
      <c r="H37" s="39" t="s">
        <v>257</v>
      </c>
      <c r="I37" s="106" t="s">
        <v>258</v>
      </c>
      <c r="J37" s="106" t="s">
        <v>312</v>
      </c>
      <c r="K37" s="39" t="s">
        <v>260</v>
      </c>
      <c r="L37" s="39" t="s">
        <v>261</v>
      </c>
      <c r="M37" s="133" t="s">
        <v>261</v>
      </c>
      <c r="N37" s="124">
        <f t="shared" si="66"/>
        <v>43558</v>
      </c>
      <c r="O37" s="124">
        <f t="shared" si="66"/>
        <v>43565</v>
      </c>
      <c r="P37" s="124">
        <f t="shared" si="66"/>
        <v>43572</v>
      </c>
      <c r="Q37" s="124">
        <f t="shared" si="67"/>
        <v>43579</v>
      </c>
      <c r="R37" s="124">
        <f t="shared" si="67"/>
        <v>43586</v>
      </c>
      <c r="S37" s="124">
        <f t="shared" si="67"/>
        <v>43593</v>
      </c>
      <c r="T37" s="124">
        <f t="shared" si="67"/>
        <v>43600</v>
      </c>
      <c r="U37" s="124">
        <v>43612</v>
      </c>
      <c r="V37" s="124">
        <f t="shared" si="67"/>
        <v>43614</v>
      </c>
      <c r="W37" s="124">
        <f t="shared" si="67"/>
        <v>43621</v>
      </c>
      <c r="X37" s="124">
        <v>43630</v>
      </c>
      <c r="Y37" s="124">
        <f t="shared" si="67"/>
        <v>43635</v>
      </c>
      <c r="Z37" s="124">
        <f t="shared" si="67"/>
        <v>43642</v>
      </c>
      <c r="AA37" s="124">
        <f t="shared" ref="AA37:AF37" si="73">+AA36+2</f>
        <v>43649</v>
      </c>
      <c r="AB37" s="124">
        <f t="shared" si="73"/>
        <v>43656</v>
      </c>
      <c r="AC37" s="124">
        <f t="shared" si="73"/>
        <v>43663</v>
      </c>
      <c r="AD37" s="124">
        <f t="shared" si="73"/>
        <v>43670</v>
      </c>
      <c r="AE37" s="124">
        <f t="shared" si="73"/>
        <v>43677</v>
      </c>
      <c r="AF37" s="124">
        <f t="shared" si="73"/>
        <v>43684</v>
      </c>
      <c r="AG37" s="124">
        <f t="shared" ref="AG37:AP37" si="74">+AG36+2</f>
        <v>43691</v>
      </c>
      <c r="AH37" s="124">
        <f t="shared" si="74"/>
        <v>43698</v>
      </c>
      <c r="AI37" s="124">
        <f t="shared" si="74"/>
        <v>43705</v>
      </c>
      <c r="AJ37" s="124">
        <f t="shared" si="74"/>
        <v>43714</v>
      </c>
      <c r="AK37" s="163">
        <f t="shared" si="74"/>
        <v>43719</v>
      </c>
      <c r="AL37" s="124">
        <f t="shared" si="74"/>
        <v>43729</v>
      </c>
      <c r="AM37" s="170" t="s">
        <v>122</v>
      </c>
      <c r="AN37" s="124">
        <f t="shared" si="74"/>
        <v>43740</v>
      </c>
      <c r="AO37" s="124">
        <f t="shared" si="74"/>
        <v>43747</v>
      </c>
      <c r="AP37" s="124">
        <f t="shared" si="74"/>
        <v>43754</v>
      </c>
      <c r="AQ37" s="164" t="s">
        <v>118</v>
      </c>
      <c r="AR37" s="124">
        <v>43771</v>
      </c>
      <c r="AS37" s="124">
        <f t="shared" ref="AS37:BB37" si="75">+AS36+2</f>
        <v>43775</v>
      </c>
      <c r="AT37" s="127"/>
      <c r="AU37" s="124">
        <f t="shared" ref="AU37" si="76">+AU36+2</f>
        <v>43789</v>
      </c>
      <c r="AV37" s="124">
        <v>43798</v>
      </c>
      <c r="AW37" s="124">
        <f t="shared" si="75"/>
        <v>43803</v>
      </c>
      <c r="AX37" s="159">
        <v>43810</v>
      </c>
      <c r="AY37" s="124">
        <v>43817</v>
      </c>
      <c r="AZ37" s="124">
        <v>43824</v>
      </c>
      <c r="BA37" s="124">
        <f t="shared" si="75"/>
        <v>43831</v>
      </c>
      <c r="BB37" s="124">
        <f t="shared" si="75"/>
        <v>43838</v>
      </c>
      <c r="BC37" s="124">
        <f t="shared" ref="BC37:BF37" si="77">+BC36+2</f>
        <v>43845</v>
      </c>
      <c r="BD37" s="124">
        <f t="shared" si="77"/>
        <v>43852</v>
      </c>
      <c r="BE37" s="124">
        <f t="shared" si="77"/>
        <v>43859</v>
      </c>
      <c r="BF37" s="124">
        <f t="shared" si="77"/>
        <v>43866</v>
      </c>
    </row>
    <row r="38" spans="1:58" ht="15.75" customHeight="1" x14ac:dyDescent="0.2">
      <c r="A38" s="51" t="s">
        <v>114</v>
      </c>
      <c r="B38" s="36">
        <f>+B37+3</f>
        <v>43112</v>
      </c>
      <c r="C38" s="36">
        <f>+C37+3</f>
        <v>43119</v>
      </c>
      <c r="D38" s="36">
        <f>+D37+3</f>
        <v>43126</v>
      </c>
      <c r="E38" s="37">
        <f>+E37+3</f>
        <v>43498</v>
      </c>
      <c r="F38" s="38">
        <f>+F37+3</f>
        <v>43505</v>
      </c>
      <c r="G38" s="129" t="s">
        <v>118</v>
      </c>
      <c r="H38" s="39" t="s">
        <v>107</v>
      </c>
      <c r="I38" s="39" t="s">
        <v>240</v>
      </c>
      <c r="J38" s="39" t="s">
        <v>241</v>
      </c>
      <c r="K38" s="39" t="s">
        <v>242</v>
      </c>
      <c r="L38" s="39" t="s">
        <v>263</v>
      </c>
      <c r="M38" s="133" t="s">
        <v>263</v>
      </c>
      <c r="N38" s="124">
        <f t="shared" ref="N38:X38" si="78">+N37+3</f>
        <v>43561</v>
      </c>
      <c r="O38" s="124">
        <f t="shared" si="78"/>
        <v>43568</v>
      </c>
      <c r="P38" s="124">
        <f t="shared" si="78"/>
        <v>43575</v>
      </c>
      <c r="Q38" s="124">
        <f t="shared" si="78"/>
        <v>43582</v>
      </c>
      <c r="R38" s="124">
        <f t="shared" si="78"/>
        <v>43589</v>
      </c>
      <c r="S38" s="124">
        <f t="shared" si="78"/>
        <v>43596</v>
      </c>
      <c r="T38" s="124">
        <f t="shared" si="78"/>
        <v>43603</v>
      </c>
      <c r="U38" s="124">
        <v>43614</v>
      </c>
      <c r="V38" s="124">
        <f t="shared" si="78"/>
        <v>43617</v>
      </c>
      <c r="W38" s="124">
        <f t="shared" si="78"/>
        <v>43624</v>
      </c>
      <c r="X38" s="124">
        <f t="shared" si="78"/>
        <v>43633</v>
      </c>
      <c r="Y38" s="124">
        <f>+Y37+3</f>
        <v>43638</v>
      </c>
      <c r="Z38" s="124">
        <f>+Z37+3</f>
        <v>43645</v>
      </c>
      <c r="AA38" s="124">
        <f t="shared" ref="AA38:AF38" si="79">+AA37+3</f>
        <v>43652</v>
      </c>
      <c r="AB38" s="124">
        <f t="shared" si="79"/>
        <v>43659</v>
      </c>
      <c r="AC38" s="124">
        <f t="shared" si="79"/>
        <v>43666</v>
      </c>
      <c r="AD38" s="124">
        <f t="shared" si="79"/>
        <v>43673</v>
      </c>
      <c r="AE38" s="124">
        <f t="shared" si="79"/>
        <v>43680</v>
      </c>
      <c r="AF38" s="124">
        <f t="shared" si="79"/>
        <v>43687</v>
      </c>
      <c r="AG38" s="124">
        <f t="shared" ref="AG38:AP38" si="80">+AG37+3</f>
        <v>43694</v>
      </c>
      <c r="AH38" s="124">
        <f t="shared" si="80"/>
        <v>43701</v>
      </c>
      <c r="AI38" s="124">
        <f t="shared" si="80"/>
        <v>43708</v>
      </c>
      <c r="AJ38" s="164" t="s">
        <v>118</v>
      </c>
      <c r="AK38" s="124">
        <f t="shared" si="80"/>
        <v>43722</v>
      </c>
      <c r="AL38" s="124">
        <f t="shared" si="80"/>
        <v>43732</v>
      </c>
      <c r="AM38" s="124">
        <v>43736</v>
      </c>
      <c r="AN38" s="124">
        <f t="shared" si="80"/>
        <v>43743</v>
      </c>
      <c r="AO38" s="124">
        <f t="shared" si="80"/>
        <v>43750</v>
      </c>
      <c r="AP38" s="124">
        <f t="shared" si="80"/>
        <v>43757</v>
      </c>
      <c r="AQ38" s="164" t="s">
        <v>118</v>
      </c>
      <c r="AR38" s="124">
        <v>43772</v>
      </c>
      <c r="AS38" s="124">
        <f t="shared" ref="AS38:BB38" si="81">+AS37+3</f>
        <v>43778</v>
      </c>
      <c r="AT38" s="127"/>
      <c r="AU38" s="124">
        <f t="shared" ref="AU38" si="82">+AU37+3</f>
        <v>43792</v>
      </c>
      <c r="AV38" s="164" t="s">
        <v>118</v>
      </c>
      <c r="AW38" s="124">
        <f t="shared" si="81"/>
        <v>43806</v>
      </c>
      <c r="AX38" s="164" t="s">
        <v>118</v>
      </c>
      <c r="AY38" s="124">
        <f t="shared" si="81"/>
        <v>43820</v>
      </c>
      <c r="AZ38" s="124">
        <v>43829</v>
      </c>
      <c r="BA38" s="124">
        <f t="shared" si="81"/>
        <v>43834</v>
      </c>
      <c r="BB38" s="124">
        <f t="shared" si="81"/>
        <v>43841</v>
      </c>
      <c r="BC38" s="124">
        <f t="shared" ref="BC38:BF38" si="83">+BC37+3</f>
        <v>43848</v>
      </c>
      <c r="BD38" s="124">
        <f t="shared" si="83"/>
        <v>43855</v>
      </c>
      <c r="BE38" s="124">
        <f t="shared" si="83"/>
        <v>43862</v>
      </c>
      <c r="BF38" s="124">
        <f t="shared" si="83"/>
        <v>43869</v>
      </c>
    </row>
    <row r="39" spans="1:58" ht="15.75" customHeight="1" x14ac:dyDescent="0.2">
      <c r="A39" s="51" t="s">
        <v>264</v>
      </c>
      <c r="B39" s="36">
        <f>+B38+4</f>
        <v>43116</v>
      </c>
      <c r="C39" s="36">
        <f>+C38+4</f>
        <v>43123</v>
      </c>
      <c r="D39" s="36">
        <f>+D38+4</f>
        <v>43130</v>
      </c>
      <c r="E39" s="37">
        <f>+E38+4</f>
        <v>43502</v>
      </c>
      <c r="F39" s="38">
        <f>+F38+4</f>
        <v>43509</v>
      </c>
      <c r="G39" s="38">
        <v>43516</v>
      </c>
      <c r="H39" s="39" t="s">
        <v>258</v>
      </c>
      <c r="I39" s="39" t="s">
        <v>259</v>
      </c>
      <c r="J39" s="39" t="s">
        <v>260</v>
      </c>
      <c r="K39" s="39" t="s">
        <v>261</v>
      </c>
      <c r="L39" s="39" t="s">
        <v>164</v>
      </c>
      <c r="M39" s="133" t="s">
        <v>164</v>
      </c>
      <c r="N39" s="124">
        <f t="shared" ref="N39:X39" si="84">+N38+4</f>
        <v>43565</v>
      </c>
      <c r="O39" s="124">
        <f t="shared" si="84"/>
        <v>43572</v>
      </c>
      <c r="P39" s="124">
        <f t="shared" si="84"/>
        <v>43579</v>
      </c>
      <c r="Q39" s="124">
        <f t="shared" si="84"/>
        <v>43586</v>
      </c>
      <c r="R39" s="124">
        <f t="shared" si="84"/>
        <v>43593</v>
      </c>
      <c r="S39" s="124">
        <f t="shared" si="84"/>
        <v>43600</v>
      </c>
      <c r="T39" s="124">
        <f t="shared" si="84"/>
        <v>43607</v>
      </c>
      <c r="U39" s="155" t="s">
        <v>118</v>
      </c>
      <c r="V39" s="124">
        <f t="shared" si="84"/>
        <v>43621</v>
      </c>
      <c r="W39" s="124">
        <f t="shared" si="84"/>
        <v>43628</v>
      </c>
      <c r="X39" s="124">
        <f t="shared" si="84"/>
        <v>43637</v>
      </c>
      <c r="Y39" s="124">
        <f>+Y38+4</f>
        <v>43642</v>
      </c>
      <c r="Z39" s="124">
        <f>+Z38+4</f>
        <v>43649</v>
      </c>
      <c r="AA39" s="124">
        <f t="shared" ref="AA39:AF39" si="85">+AA38+4</f>
        <v>43656</v>
      </c>
      <c r="AB39" s="124">
        <f t="shared" si="85"/>
        <v>43663</v>
      </c>
      <c r="AC39" s="124">
        <f t="shared" si="85"/>
        <v>43670</v>
      </c>
      <c r="AD39" s="124">
        <f t="shared" si="85"/>
        <v>43677</v>
      </c>
      <c r="AE39" s="124">
        <f t="shared" si="85"/>
        <v>43684</v>
      </c>
      <c r="AF39" s="124">
        <f t="shared" si="85"/>
        <v>43691</v>
      </c>
      <c r="AG39" s="124">
        <f t="shared" ref="AG39:AP39" si="86">+AG38+4</f>
        <v>43698</v>
      </c>
      <c r="AH39" s="124">
        <f t="shared" si="86"/>
        <v>43705</v>
      </c>
      <c r="AI39" s="124">
        <f t="shared" si="86"/>
        <v>43712</v>
      </c>
      <c r="AJ39" s="124">
        <v>43719</v>
      </c>
      <c r="AK39" s="124">
        <f t="shared" si="86"/>
        <v>43726</v>
      </c>
      <c r="AL39" s="124">
        <f t="shared" si="86"/>
        <v>43736</v>
      </c>
      <c r="AM39" s="124">
        <v>43740</v>
      </c>
      <c r="AN39" s="124">
        <f t="shared" si="86"/>
        <v>43747</v>
      </c>
      <c r="AO39" s="124">
        <f t="shared" si="86"/>
        <v>43754</v>
      </c>
      <c r="AP39" s="124">
        <f t="shared" si="86"/>
        <v>43761</v>
      </c>
      <c r="AQ39" s="124">
        <v>43768</v>
      </c>
      <c r="AR39" s="124">
        <v>43776</v>
      </c>
      <c r="AS39" s="124">
        <f t="shared" ref="AS39:BB39" si="87">+AS38+4</f>
        <v>43782</v>
      </c>
      <c r="AT39" s="127"/>
      <c r="AU39" s="124">
        <f t="shared" ref="AU39" si="88">+AU38+4</f>
        <v>43796</v>
      </c>
      <c r="AV39" s="124">
        <v>43803</v>
      </c>
      <c r="AW39" s="124">
        <f t="shared" si="87"/>
        <v>43810</v>
      </c>
      <c r="AX39" s="164" t="s">
        <v>118</v>
      </c>
      <c r="AY39" s="124">
        <f t="shared" si="87"/>
        <v>43824</v>
      </c>
      <c r="AZ39" s="124">
        <f t="shared" si="87"/>
        <v>43833</v>
      </c>
      <c r="BA39" s="124">
        <f t="shared" si="87"/>
        <v>43838</v>
      </c>
      <c r="BB39" s="124">
        <f t="shared" si="87"/>
        <v>43845</v>
      </c>
      <c r="BC39" s="124">
        <f t="shared" ref="BC39:BF39" si="89">+BC38+4</f>
        <v>43852</v>
      </c>
      <c r="BD39" s="124">
        <f t="shared" si="89"/>
        <v>43859</v>
      </c>
      <c r="BE39" s="124">
        <f t="shared" si="89"/>
        <v>43866</v>
      </c>
      <c r="BF39" s="124">
        <f t="shared" si="89"/>
        <v>43873</v>
      </c>
    </row>
    <row r="40" spans="1:58" ht="15.75" customHeight="1" x14ac:dyDescent="0.2">
      <c r="A40" s="51" t="s">
        <v>266</v>
      </c>
      <c r="B40" s="36">
        <f>+B39+7</f>
        <v>43123</v>
      </c>
      <c r="C40" s="36">
        <f>+C39+7</f>
        <v>43130</v>
      </c>
      <c r="D40" s="36">
        <f>+D39+7</f>
        <v>43137</v>
      </c>
      <c r="E40" s="37">
        <f>+E39+7</f>
        <v>43509</v>
      </c>
      <c r="F40" s="38">
        <f>+F39+7</f>
        <v>43516</v>
      </c>
      <c r="G40" s="38">
        <v>43523</v>
      </c>
      <c r="H40" s="39" t="s">
        <v>259</v>
      </c>
      <c r="I40" s="39" t="s">
        <v>260</v>
      </c>
      <c r="J40" s="39" t="s">
        <v>261</v>
      </c>
      <c r="K40" s="39" t="s">
        <v>164</v>
      </c>
      <c r="L40" s="39" t="s">
        <v>165</v>
      </c>
      <c r="M40" s="133" t="s">
        <v>165</v>
      </c>
      <c r="N40" s="124">
        <f t="shared" ref="N40:X40" si="90">+N39+8</f>
        <v>43573</v>
      </c>
      <c r="O40" s="124">
        <f t="shared" si="90"/>
        <v>43580</v>
      </c>
      <c r="P40" s="124">
        <f t="shared" si="90"/>
        <v>43587</v>
      </c>
      <c r="Q40" s="124">
        <f t="shared" si="90"/>
        <v>43594</v>
      </c>
      <c r="R40" s="124">
        <f t="shared" si="90"/>
        <v>43601</v>
      </c>
      <c r="S40" s="124">
        <f t="shared" si="90"/>
        <v>43608</v>
      </c>
      <c r="T40" s="124">
        <f t="shared" si="90"/>
        <v>43615</v>
      </c>
      <c r="U40" s="124">
        <v>43623</v>
      </c>
      <c r="V40" s="124">
        <f t="shared" si="90"/>
        <v>43629</v>
      </c>
      <c r="W40" s="124">
        <f t="shared" si="90"/>
        <v>43636</v>
      </c>
      <c r="X40" s="124">
        <f t="shared" si="90"/>
        <v>43645</v>
      </c>
      <c r="Y40" s="124">
        <f>+Y39+8</f>
        <v>43650</v>
      </c>
      <c r="Z40" s="124">
        <f>+Z39+8</f>
        <v>43657</v>
      </c>
      <c r="AA40" s="124">
        <f t="shared" ref="AA40:AF40" si="91">+AA39+8</f>
        <v>43664</v>
      </c>
      <c r="AB40" s="124">
        <f t="shared" si="91"/>
        <v>43671</v>
      </c>
      <c r="AC40" s="124">
        <f t="shared" si="91"/>
        <v>43678</v>
      </c>
      <c r="AD40" s="124">
        <f t="shared" si="91"/>
        <v>43685</v>
      </c>
      <c r="AE40" s="124">
        <f t="shared" si="91"/>
        <v>43692</v>
      </c>
      <c r="AF40" s="124">
        <f t="shared" si="91"/>
        <v>43699</v>
      </c>
      <c r="AG40" s="124">
        <f t="shared" ref="AG40:AP40" si="92">+AG39+8</f>
        <v>43706</v>
      </c>
      <c r="AH40" s="124">
        <f t="shared" si="92"/>
        <v>43713</v>
      </c>
      <c r="AI40" s="124">
        <f t="shared" si="92"/>
        <v>43720</v>
      </c>
      <c r="AJ40" s="124">
        <v>43727</v>
      </c>
      <c r="AK40" s="124">
        <f t="shared" si="92"/>
        <v>43734</v>
      </c>
      <c r="AL40" s="124">
        <f t="shared" si="92"/>
        <v>43744</v>
      </c>
      <c r="AM40" s="124">
        <v>43748</v>
      </c>
      <c r="AN40" s="124">
        <f t="shared" si="92"/>
        <v>43755</v>
      </c>
      <c r="AO40" s="124">
        <f t="shared" si="92"/>
        <v>43762</v>
      </c>
      <c r="AP40" s="124">
        <f t="shared" si="92"/>
        <v>43769</v>
      </c>
      <c r="AQ40" s="124">
        <f t="shared" ref="AQ40:BB40" si="93">+AQ39+8</f>
        <v>43776</v>
      </c>
      <c r="AR40" s="124">
        <f t="shared" si="93"/>
        <v>43784</v>
      </c>
      <c r="AS40" s="124">
        <f t="shared" si="93"/>
        <v>43790</v>
      </c>
      <c r="AT40" s="127"/>
      <c r="AU40" s="124">
        <f t="shared" ref="AU40" si="94">+AU39+8</f>
        <v>43804</v>
      </c>
      <c r="AV40" s="124">
        <f t="shared" si="93"/>
        <v>43811</v>
      </c>
      <c r="AW40" s="124">
        <f t="shared" si="93"/>
        <v>43818</v>
      </c>
      <c r="AX40" s="124">
        <v>43825</v>
      </c>
      <c r="AY40" s="124">
        <v>43467</v>
      </c>
      <c r="AZ40" s="124">
        <f t="shared" si="93"/>
        <v>43841</v>
      </c>
      <c r="BA40" s="124">
        <f t="shared" si="93"/>
        <v>43846</v>
      </c>
      <c r="BB40" s="124">
        <f t="shared" si="93"/>
        <v>43853</v>
      </c>
      <c r="BC40" s="124">
        <f t="shared" ref="BC40:BF40" si="95">+BC39+8</f>
        <v>43860</v>
      </c>
      <c r="BD40" s="124">
        <f t="shared" si="95"/>
        <v>43867</v>
      </c>
      <c r="BE40" s="124">
        <f t="shared" si="95"/>
        <v>43874</v>
      </c>
      <c r="BF40" s="124">
        <f t="shared" si="95"/>
        <v>43881</v>
      </c>
    </row>
    <row r="41" spans="1:58" ht="15.75" customHeight="1" x14ac:dyDescent="0.2">
      <c r="A41" s="40" t="s">
        <v>267</v>
      </c>
      <c r="B41" s="63">
        <f>+B40+17</f>
        <v>43140</v>
      </c>
      <c r="C41" s="63">
        <f>+C40+17</f>
        <v>43147</v>
      </c>
      <c r="D41" s="63">
        <f>+D40+17</f>
        <v>43154</v>
      </c>
      <c r="E41" s="64">
        <f>+E40+17</f>
        <v>43526</v>
      </c>
      <c r="F41" s="65">
        <f>+F40+17</f>
        <v>43533</v>
      </c>
      <c r="G41" s="65">
        <v>43540</v>
      </c>
      <c r="H41" s="66" t="s">
        <v>263</v>
      </c>
      <c r="I41" s="66" t="s">
        <v>269</v>
      </c>
      <c r="J41" s="66" t="s">
        <v>270</v>
      </c>
      <c r="K41" s="66" t="s">
        <v>271</v>
      </c>
      <c r="L41" s="66" t="s">
        <v>272</v>
      </c>
      <c r="M41" s="134" t="s">
        <v>272</v>
      </c>
      <c r="N41" s="124">
        <f t="shared" ref="N41:X41" si="96">+N40+16</f>
        <v>43589</v>
      </c>
      <c r="O41" s="124">
        <f t="shared" si="96"/>
        <v>43596</v>
      </c>
      <c r="P41" s="124">
        <f t="shared" si="96"/>
        <v>43603</v>
      </c>
      <c r="Q41" s="124">
        <f t="shared" si="96"/>
        <v>43610</v>
      </c>
      <c r="R41" s="124">
        <f t="shared" si="96"/>
        <v>43617</v>
      </c>
      <c r="S41" s="124">
        <f t="shared" si="96"/>
        <v>43624</v>
      </c>
      <c r="T41" s="124">
        <f t="shared" si="96"/>
        <v>43631</v>
      </c>
      <c r="U41" s="124">
        <f t="shared" si="96"/>
        <v>43639</v>
      </c>
      <c r="V41" s="124">
        <f t="shared" si="96"/>
        <v>43645</v>
      </c>
      <c r="W41" s="124">
        <f t="shared" si="96"/>
        <v>43652</v>
      </c>
      <c r="X41" s="124">
        <f t="shared" si="96"/>
        <v>43661</v>
      </c>
      <c r="Y41" s="124">
        <f>+Y40+16</f>
        <v>43666</v>
      </c>
      <c r="Z41" s="124">
        <f>+Z40+16</f>
        <v>43673</v>
      </c>
      <c r="AA41" s="124">
        <f t="shared" ref="AA41:AF41" si="97">+AA40+16</f>
        <v>43680</v>
      </c>
      <c r="AB41" s="124">
        <f t="shared" si="97"/>
        <v>43687</v>
      </c>
      <c r="AC41" s="124">
        <f t="shared" si="97"/>
        <v>43694</v>
      </c>
      <c r="AD41" s="124">
        <f t="shared" si="97"/>
        <v>43701</v>
      </c>
      <c r="AE41" s="124">
        <f t="shared" si="97"/>
        <v>43708</v>
      </c>
      <c r="AF41" s="124">
        <f t="shared" si="97"/>
        <v>43715</v>
      </c>
      <c r="AG41" s="124">
        <f t="shared" ref="AG41:AP41" si="98">+AG40+16</f>
        <v>43722</v>
      </c>
      <c r="AH41" s="124">
        <f t="shared" si="98"/>
        <v>43729</v>
      </c>
      <c r="AI41" s="124">
        <f t="shared" si="98"/>
        <v>43736</v>
      </c>
      <c r="AJ41" s="124">
        <v>43743</v>
      </c>
      <c r="AK41" s="124">
        <f t="shared" si="98"/>
        <v>43750</v>
      </c>
      <c r="AL41" s="124">
        <f t="shared" si="98"/>
        <v>43760</v>
      </c>
      <c r="AM41" s="124">
        <v>43764</v>
      </c>
      <c r="AN41" s="124">
        <f t="shared" si="98"/>
        <v>43771</v>
      </c>
      <c r="AO41" s="124">
        <f t="shared" si="98"/>
        <v>43778</v>
      </c>
      <c r="AP41" s="124">
        <f t="shared" si="98"/>
        <v>43785</v>
      </c>
      <c r="AQ41" s="124">
        <f t="shared" ref="AQ41:BB41" si="99">+AQ40+16</f>
        <v>43792</v>
      </c>
      <c r="AR41" s="124">
        <f t="shared" si="99"/>
        <v>43800</v>
      </c>
      <c r="AS41" s="124">
        <f t="shared" si="99"/>
        <v>43806</v>
      </c>
      <c r="AT41" s="127"/>
      <c r="AU41" s="124">
        <f t="shared" ref="AU41" si="100">+AU40+16</f>
        <v>43820</v>
      </c>
      <c r="AV41" s="124">
        <f t="shared" si="99"/>
        <v>43827</v>
      </c>
      <c r="AW41" s="124">
        <f t="shared" si="99"/>
        <v>43834</v>
      </c>
      <c r="AX41" s="124">
        <f t="shared" si="99"/>
        <v>43841</v>
      </c>
      <c r="AY41" s="124">
        <f t="shared" si="99"/>
        <v>43483</v>
      </c>
      <c r="AZ41" s="124">
        <f t="shared" si="99"/>
        <v>43857</v>
      </c>
      <c r="BA41" s="124">
        <f t="shared" si="99"/>
        <v>43862</v>
      </c>
      <c r="BB41" s="124">
        <f t="shared" si="99"/>
        <v>43869</v>
      </c>
      <c r="BC41" s="124">
        <f t="shared" ref="BC41:BF41" si="101">+BC40+16</f>
        <v>43876</v>
      </c>
      <c r="BD41" s="124">
        <f t="shared" si="101"/>
        <v>43883</v>
      </c>
      <c r="BE41" s="124">
        <f t="shared" si="101"/>
        <v>43890</v>
      </c>
      <c r="BF41" s="124">
        <f t="shared" si="101"/>
        <v>43897</v>
      </c>
    </row>
    <row r="42" spans="1:58" ht="15.75" customHeight="1" x14ac:dyDescent="0.2">
      <c r="A42" s="40" t="s">
        <v>273</v>
      </c>
      <c r="B42" s="67">
        <f t="shared" ref="B42:F43" si="102">+B41+2</f>
        <v>43142</v>
      </c>
      <c r="C42" s="67">
        <f t="shared" si="102"/>
        <v>43149</v>
      </c>
      <c r="D42" s="67">
        <f t="shared" si="102"/>
        <v>43156</v>
      </c>
      <c r="E42" s="64">
        <f t="shared" si="102"/>
        <v>43528</v>
      </c>
      <c r="F42" s="65">
        <f t="shared" si="102"/>
        <v>43535</v>
      </c>
      <c r="G42" s="65">
        <v>43542</v>
      </c>
      <c r="H42" s="66" t="s">
        <v>154</v>
      </c>
      <c r="I42" s="66" t="s">
        <v>155</v>
      </c>
      <c r="J42" s="66" t="s">
        <v>156</v>
      </c>
      <c r="K42" s="66" t="s">
        <v>157</v>
      </c>
      <c r="L42" s="66" t="s">
        <v>158</v>
      </c>
      <c r="M42" s="134" t="s">
        <v>158</v>
      </c>
      <c r="N42" s="124">
        <f t="shared" ref="N42:P43" si="103">+N41+2</f>
        <v>43591</v>
      </c>
      <c r="O42" s="124">
        <f t="shared" si="103"/>
        <v>43598</v>
      </c>
      <c r="P42" s="124">
        <f t="shared" si="103"/>
        <v>43605</v>
      </c>
      <c r="Q42" s="124">
        <f t="shared" ref="Q42:Z43" si="104">+Q41+2</f>
        <v>43612</v>
      </c>
      <c r="R42" s="124">
        <f t="shared" si="104"/>
        <v>43619</v>
      </c>
      <c r="S42" s="124">
        <f t="shared" si="104"/>
        <v>43626</v>
      </c>
      <c r="T42" s="124">
        <f t="shared" si="104"/>
        <v>43633</v>
      </c>
      <c r="U42" s="124">
        <f t="shared" si="104"/>
        <v>43641</v>
      </c>
      <c r="V42" s="124">
        <f t="shared" si="104"/>
        <v>43647</v>
      </c>
      <c r="W42" s="124">
        <f t="shared" si="104"/>
        <v>43654</v>
      </c>
      <c r="X42" s="124">
        <f t="shared" si="104"/>
        <v>43663</v>
      </c>
      <c r="Y42" s="124">
        <f t="shared" si="104"/>
        <v>43668</v>
      </c>
      <c r="Z42" s="124">
        <f t="shared" si="104"/>
        <v>43675</v>
      </c>
      <c r="AA42" s="124">
        <f t="shared" ref="AA42:AF42" si="105">+AA41+2</f>
        <v>43682</v>
      </c>
      <c r="AB42" s="124">
        <f t="shared" si="105"/>
        <v>43689</v>
      </c>
      <c r="AC42" s="124">
        <f t="shared" si="105"/>
        <v>43696</v>
      </c>
      <c r="AD42" s="124">
        <f t="shared" si="105"/>
        <v>43703</v>
      </c>
      <c r="AE42" s="124">
        <f t="shared" si="105"/>
        <v>43710</v>
      </c>
      <c r="AF42" s="124">
        <f t="shared" si="105"/>
        <v>43717</v>
      </c>
      <c r="AG42" s="124">
        <f t="shared" ref="AG42:AP42" si="106">+AG41+2</f>
        <v>43724</v>
      </c>
      <c r="AH42" s="124">
        <f t="shared" si="106"/>
        <v>43731</v>
      </c>
      <c r="AI42" s="124">
        <f t="shared" si="106"/>
        <v>43738</v>
      </c>
      <c r="AJ42" s="124">
        <v>43745</v>
      </c>
      <c r="AK42" s="124">
        <f t="shared" si="106"/>
        <v>43752</v>
      </c>
      <c r="AL42" s="124">
        <f t="shared" si="106"/>
        <v>43762</v>
      </c>
      <c r="AM42" s="124">
        <v>43766</v>
      </c>
      <c r="AN42" s="124">
        <f t="shared" si="106"/>
        <v>43773</v>
      </c>
      <c r="AO42" s="124">
        <f t="shared" si="106"/>
        <v>43780</v>
      </c>
      <c r="AP42" s="124">
        <f t="shared" si="106"/>
        <v>43787</v>
      </c>
      <c r="AQ42" s="124">
        <f t="shared" ref="AQ42:BB42" si="107">+AQ41+2</f>
        <v>43794</v>
      </c>
      <c r="AR42" s="124">
        <f t="shared" si="107"/>
        <v>43802</v>
      </c>
      <c r="AS42" s="124">
        <f t="shared" si="107"/>
        <v>43808</v>
      </c>
      <c r="AT42" s="127"/>
      <c r="AU42" s="124">
        <f t="shared" ref="AU42" si="108">+AU41+2</f>
        <v>43822</v>
      </c>
      <c r="AV42" s="124">
        <f t="shared" si="107"/>
        <v>43829</v>
      </c>
      <c r="AW42" s="124">
        <f t="shared" si="107"/>
        <v>43836</v>
      </c>
      <c r="AX42" s="124">
        <f t="shared" si="107"/>
        <v>43843</v>
      </c>
      <c r="AY42" s="124">
        <f t="shared" si="107"/>
        <v>43485</v>
      </c>
      <c r="AZ42" s="124">
        <f t="shared" si="107"/>
        <v>43859</v>
      </c>
      <c r="BA42" s="124">
        <f t="shared" si="107"/>
        <v>43864</v>
      </c>
      <c r="BB42" s="124">
        <f t="shared" si="107"/>
        <v>43871</v>
      </c>
      <c r="BC42" s="124">
        <f t="shared" ref="BC42:BF42" si="109">+BC41+2</f>
        <v>43878</v>
      </c>
      <c r="BD42" s="124">
        <f t="shared" si="109"/>
        <v>43885</v>
      </c>
      <c r="BE42" s="124">
        <f t="shared" si="109"/>
        <v>43892</v>
      </c>
      <c r="BF42" s="124">
        <f t="shared" si="109"/>
        <v>43899</v>
      </c>
    </row>
    <row r="43" spans="1:58" ht="15.75" customHeight="1" x14ac:dyDescent="0.2">
      <c r="A43" s="40" t="s">
        <v>274</v>
      </c>
      <c r="B43" s="67">
        <f t="shared" si="102"/>
        <v>43144</v>
      </c>
      <c r="C43" s="67">
        <f t="shared" si="102"/>
        <v>43151</v>
      </c>
      <c r="D43" s="67">
        <f t="shared" si="102"/>
        <v>43158</v>
      </c>
      <c r="E43" s="64">
        <f t="shared" si="102"/>
        <v>43530</v>
      </c>
      <c r="F43" s="65">
        <f t="shared" si="102"/>
        <v>43537</v>
      </c>
      <c r="G43" s="65">
        <v>43544</v>
      </c>
      <c r="H43" s="66" t="s">
        <v>164</v>
      </c>
      <c r="I43" s="66" t="s">
        <v>165</v>
      </c>
      <c r="J43" s="66" t="s">
        <v>166</v>
      </c>
      <c r="K43" s="66" t="s">
        <v>167</v>
      </c>
      <c r="L43" s="66" t="s">
        <v>168</v>
      </c>
      <c r="M43" s="134" t="s">
        <v>168</v>
      </c>
      <c r="N43" s="124">
        <f t="shared" si="103"/>
        <v>43593</v>
      </c>
      <c r="O43" s="124">
        <f t="shared" si="103"/>
        <v>43600</v>
      </c>
      <c r="P43" s="124">
        <f t="shared" si="103"/>
        <v>43607</v>
      </c>
      <c r="Q43" s="124">
        <f t="shared" si="104"/>
        <v>43614</v>
      </c>
      <c r="R43" s="124">
        <f t="shared" si="104"/>
        <v>43621</v>
      </c>
      <c r="S43" s="124">
        <f t="shared" si="104"/>
        <v>43628</v>
      </c>
      <c r="T43" s="124">
        <f t="shared" si="104"/>
        <v>43635</v>
      </c>
      <c r="U43" s="124">
        <f t="shared" si="104"/>
        <v>43643</v>
      </c>
      <c r="V43" s="124">
        <f t="shared" si="104"/>
        <v>43649</v>
      </c>
      <c r="W43" s="124">
        <f t="shared" si="104"/>
        <v>43656</v>
      </c>
      <c r="X43" s="124">
        <f t="shared" si="104"/>
        <v>43665</v>
      </c>
      <c r="Y43" s="124">
        <f t="shared" si="104"/>
        <v>43670</v>
      </c>
      <c r="Z43" s="124">
        <f t="shared" si="104"/>
        <v>43677</v>
      </c>
      <c r="AA43" s="124">
        <f t="shared" ref="AA43:AF43" si="110">+AA42+2</f>
        <v>43684</v>
      </c>
      <c r="AB43" s="124">
        <f t="shared" si="110"/>
        <v>43691</v>
      </c>
      <c r="AC43" s="124">
        <f t="shared" si="110"/>
        <v>43698</v>
      </c>
      <c r="AD43" s="124">
        <f t="shared" si="110"/>
        <v>43705</v>
      </c>
      <c r="AE43" s="124">
        <f t="shared" si="110"/>
        <v>43712</v>
      </c>
      <c r="AF43" s="124">
        <f t="shared" si="110"/>
        <v>43719</v>
      </c>
      <c r="AG43" s="124">
        <f t="shared" ref="AG43:AP43" si="111">+AG42+2</f>
        <v>43726</v>
      </c>
      <c r="AH43" s="124">
        <f t="shared" si="111"/>
        <v>43733</v>
      </c>
      <c r="AI43" s="124">
        <f t="shared" si="111"/>
        <v>43740</v>
      </c>
      <c r="AJ43" s="124">
        <v>43747</v>
      </c>
      <c r="AK43" s="124">
        <f t="shared" si="111"/>
        <v>43754</v>
      </c>
      <c r="AL43" s="124">
        <f t="shared" si="111"/>
        <v>43764</v>
      </c>
      <c r="AM43" s="124">
        <v>43768</v>
      </c>
      <c r="AN43" s="124">
        <f t="shared" si="111"/>
        <v>43775</v>
      </c>
      <c r="AO43" s="124">
        <f t="shared" si="111"/>
        <v>43782</v>
      </c>
      <c r="AP43" s="124">
        <f t="shared" si="111"/>
        <v>43789</v>
      </c>
      <c r="AQ43" s="124">
        <f t="shared" ref="AQ43:BB43" si="112">+AQ42+2</f>
        <v>43796</v>
      </c>
      <c r="AR43" s="124">
        <f t="shared" si="112"/>
        <v>43804</v>
      </c>
      <c r="AS43" s="124">
        <f t="shared" si="112"/>
        <v>43810</v>
      </c>
      <c r="AT43" s="127"/>
      <c r="AU43" s="124">
        <f t="shared" ref="AU43" si="113">+AU42+2</f>
        <v>43824</v>
      </c>
      <c r="AV43" s="124">
        <f t="shared" si="112"/>
        <v>43831</v>
      </c>
      <c r="AW43" s="124">
        <f t="shared" si="112"/>
        <v>43838</v>
      </c>
      <c r="AX43" s="124">
        <f t="shared" si="112"/>
        <v>43845</v>
      </c>
      <c r="AY43" s="124">
        <f t="shared" si="112"/>
        <v>43487</v>
      </c>
      <c r="AZ43" s="124">
        <f t="shared" si="112"/>
        <v>43861</v>
      </c>
      <c r="BA43" s="124">
        <f t="shared" si="112"/>
        <v>43866</v>
      </c>
      <c r="BB43" s="124">
        <f t="shared" si="112"/>
        <v>43873</v>
      </c>
      <c r="BC43" s="124">
        <f t="shared" ref="BC43:BF43" si="114">+BC42+2</f>
        <v>43880</v>
      </c>
      <c r="BD43" s="124">
        <f t="shared" si="114"/>
        <v>43887</v>
      </c>
      <c r="BE43" s="124">
        <f t="shared" si="114"/>
        <v>43894</v>
      </c>
      <c r="BF43" s="124">
        <f t="shared" si="114"/>
        <v>43901</v>
      </c>
    </row>
    <row r="44" spans="1:58" ht="15.75" customHeight="1" x14ac:dyDescent="0.2">
      <c r="A44" s="40" t="s">
        <v>275</v>
      </c>
      <c r="B44" s="67">
        <f>+B43+3</f>
        <v>43147</v>
      </c>
      <c r="C44" s="67">
        <f>+C43+3</f>
        <v>43154</v>
      </c>
      <c r="D44" s="67">
        <f>+D43+3</f>
        <v>43161</v>
      </c>
      <c r="E44" s="64">
        <f>+E43+3</f>
        <v>43533</v>
      </c>
      <c r="F44" s="65">
        <f>+F43+3</f>
        <v>43540</v>
      </c>
      <c r="G44" s="65">
        <v>43547</v>
      </c>
      <c r="H44" s="66" t="s">
        <v>269</v>
      </c>
      <c r="I44" s="66" t="s">
        <v>270</v>
      </c>
      <c r="J44" s="66" t="s">
        <v>271</v>
      </c>
      <c r="K44" s="66" t="s">
        <v>272</v>
      </c>
      <c r="L44" s="66" t="s">
        <v>276</v>
      </c>
      <c r="M44" s="134" t="s">
        <v>276</v>
      </c>
      <c r="N44" s="124">
        <f t="shared" ref="N44:X44" si="115">+N43+4</f>
        <v>43597</v>
      </c>
      <c r="O44" s="124">
        <f t="shared" si="115"/>
        <v>43604</v>
      </c>
      <c r="P44" s="124">
        <f t="shared" si="115"/>
        <v>43611</v>
      </c>
      <c r="Q44" s="124">
        <f t="shared" si="115"/>
        <v>43618</v>
      </c>
      <c r="R44" s="124">
        <f t="shared" si="115"/>
        <v>43625</v>
      </c>
      <c r="S44" s="124">
        <f t="shared" si="115"/>
        <v>43632</v>
      </c>
      <c r="T44" s="124">
        <f t="shared" si="115"/>
        <v>43639</v>
      </c>
      <c r="U44" s="124">
        <f t="shared" si="115"/>
        <v>43647</v>
      </c>
      <c r="V44" s="124">
        <f t="shared" si="115"/>
        <v>43653</v>
      </c>
      <c r="W44" s="124">
        <f t="shared" si="115"/>
        <v>43660</v>
      </c>
      <c r="X44" s="124">
        <f t="shared" si="115"/>
        <v>43669</v>
      </c>
      <c r="Y44" s="124">
        <f>+Y43+4</f>
        <v>43674</v>
      </c>
      <c r="Z44" s="124">
        <f>+Z43+4</f>
        <v>43681</v>
      </c>
      <c r="AA44" s="124">
        <f t="shared" ref="AA44:AF44" si="116">+AA43+4</f>
        <v>43688</v>
      </c>
      <c r="AB44" s="124">
        <f t="shared" si="116"/>
        <v>43695</v>
      </c>
      <c r="AC44" s="124">
        <f t="shared" si="116"/>
        <v>43702</v>
      </c>
      <c r="AD44" s="124">
        <f t="shared" si="116"/>
        <v>43709</v>
      </c>
      <c r="AE44" s="124">
        <f t="shared" si="116"/>
        <v>43716</v>
      </c>
      <c r="AF44" s="124">
        <f t="shared" si="116"/>
        <v>43723</v>
      </c>
      <c r="AG44" s="124">
        <f t="shared" ref="AG44:AP44" si="117">+AG43+4</f>
        <v>43730</v>
      </c>
      <c r="AH44" s="124">
        <f t="shared" si="117"/>
        <v>43737</v>
      </c>
      <c r="AI44" s="124">
        <f t="shared" si="117"/>
        <v>43744</v>
      </c>
      <c r="AJ44" s="124">
        <v>43751</v>
      </c>
      <c r="AK44" s="124">
        <f t="shared" si="117"/>
        <v>43758</v>
      </c>
      <c r="AL44" s="124">
        <f t="shared" si="117"/>
        <v>43768</v>
      </c>
      <c r="AM44" s="124">
        <v>43772</v>
      </c>
      <c r="AN44" s="124">
        <f t="shared" si="117"/>
        <v>43779</v>
      </c>
      <c r="AO44" s="124">
        <f t="shared" si="117"/>
        <v>43786</v>
      </c>
      <c r="AP44" s="124">
        <f t="shared" si="117"/>
        <v>43793</v>
      </c>
      <c r="AQ44" s="124">
        <f t="shared" ref="AQ44:BB44" si="118">+AQ43+4</f>
        <v>43800</v>
      </c>
      <c r="AR44" s="124">
        <f t="shared" si="118"/>
        <v>43808</v>
      </c>
      <c r="AS44" s="124">
        <f t="shared" si="118"/>
        <v>43814</v>
      </c>
      <c r="AT44" s="127"/>
      <c r="AU44" s="124">
        <f t="shared" ref="AU44" si="119">+AU43+4</f>
        <v>43828</v>
      </c>
      <c r="AV44" s="124">
        <f t="shared" si="118"/>
        <v>43835</v>
      </c>
      <c r="AW44" s="124">
        <f t="shared" si="118"/>
        <v>43842</v>
      </c>
      <c r="AX44" s="124">
        <f t="shared" si="118"/>
        <v>43849</v>
      </c>
      <c r="AY44" s="124">
        <f t="shared" si="118"/>
        <v>43491</v>
      </c>
      <c r="AZ44" s="124">
        <f t="shared" si="118"/>
        <v>43865</v>
      </c>
      <c r="BA44" s="124">
        <f t="shared" si="118"/>
        <v>43870</v>
      </c>
      <c r="BB44" s="124">
        <f t="shared" si="118"/>
        <v>43877</v>
      </c>
      <c r="BC44" s="124">
        <f t="shared" ref="BC44:BF44" si="120">+BC43+4</f>
        <v>43884</v>
      </c>
      <c r="BD44" s="124">
        <f t="shared" si="120"/>
        <v>43891</v>
      </c>
      <c r="BE44" s="124">
        <f t="shared" si="120"/>
        <v>43898</v>
      </c>
      <c r="BF44" s="124">
        <f t="shared" si="120"/>
        <v>43905</v>
      </c>
    </row>
    <row r="45" spans="1:58" ht="15.75" customHeight="1" x14ac:dyDescent="0.2">
      <c r="A45" s="40" t="s">
        <v>277</v>
      </c>
      <c r="B45" s="67">
        <f>+B44+2</f>
        <v>43149</v>
      </c>
      <c r="C45" s="67">
        <f>+C44+2</f>
        <v>43156</v>
      </c>
      <c r="D45" s="67">
        <f>+D44+2</f>
        <v>43163</v>
      </c>
      <c r="E45" s="64">
        <f>+E44+2</f>
        <v>43535</v>
      </c>
      <c r="F45" s="65">
        <f>+F44+2</f>
        <v>43542</v>
      </c>
      <c r="G45" s="65">
        <v>43549</v>
      </c>
      <c r="H45" s="66" t="s">
        <v>155</v>
      </c>
      <c r="I45" s="66" t="s">
        <v>156</v>
      </c>
      <c r="J45" s="66" t="s">
        <v>157</v>
      </c>
      <c r="K45" s="66" t="s">
        <v>158</v>
      </c>
      <c r="L45" s="66" t="s">
        <v>279</v>
      </c>
      <c r="M45" s="134" t="s">
        <v>279</v>
      </c>
      <c r="N45" s="124">
        <f t="shared" ref="N45:X45" si="121">+N44+3</f>
        <v>43600</v>
      </c>
      <c r="O45" s="124">
        <f t="shared" si="121"/>
        <v>43607</v>
      </c>
      <c r="P45" s="124">
        <f t="shared" si="121"/>
        <v>43614</v>
      </c>
      <c r="Q45" s="124">
        <f t="shared" si="121"/>
        <v>43621</v>
      </c>
      <c r="R45" s="124">
        <f t="shared" si="121"/>
        <v>43628</v>
      </c>
      <c r="S45" s="124">
        <f t="shared" si="121"/>
        <v>43635</v>
      </c>
      <c r="T45" s="124">
        <f t="shared" si="121"/>
        <v>43642</v>
      </c>
      <c r="U45" s="124">
        <f t="shared" si="121"/>
        <v>43650</v>
      </c>
      <c r="V45" s="124">
        <f t="shared" si="121"/>
        <v>43656</v>
      </c>
      <c r="W45" s="124">
        <f t="shared" si="121"/>
        <v>43663</v>
      </c>
      <c r="X45" s="124">
        <f t="shared" si="121"/>
        <v>43672</v>
      </c>
      <c r="Y45" s="124">
        <f>+Y44+3</f>
        <v>43677</v>
      </c>
      <c r="Z45" s="124">
        <f>+Z44+3</f>
        <v>43684</v>
      </c>
      <c r="AA45" s="124">
        <f t="shared" ref="AA45:AF45" si="122">+AA44+3</f>
        <v>43691</v>
      </c>
      <c r="AB45" s="124">
        <f t="shared" si="122"/>
        <v>43698</v>
      </c>
      <c r="AC45" s="124">
        <f t="shared" si="122"/>
        <v>43705</v>
      </c>
      <c r="AD45" s="124">
        <f t="shared" si="122"/>
        <v>43712</v>
      </c>
      <c r="AE45" s="124">
        <f t="shared" si="122"/>
        <v>43719</v>
      </c>
      <c r="AF45" s="124">
        <f t="shared" si="122"/>
        <v>43726</v>
      </c>
      <c r="AG45" s="124">
        <f t="shared" ref="AG45:AP45" si="123">+AG44+3</f>
        <v>43733</v>
      </c>
      <c r="AH45" s="124">
        <f t="shared" si="123"/>
        <v>43740</v>
      </c>
      <c r="AI45" s="124">
        <f t="shared" si="123"/>
        <v>43747</v>
      </c>
      <c r="AJ45" s="124">
        <v>43754</v>
      </c>
      <c r="AK45" s="124">
        <f t="shared" si="123"/>
        <v>43761</v>
      </c>
      <c r="AL45" s="124">
        <f t="shared" si="123"/>
        <v>43771</v>
      </c>
      <c r="AM45" s="124">
        <v>43775</v>
      </c>
      <c r="AN45" s="124">
        <f t="shared" si="123"/>
        <v>43782</v>
      </c>
      <c r="AO45" s="124">
        <f t="shared" si="123"/>
        <v>43789</v>
      </c>
      <c r="AP45" s="124">
        <f t="shared" si="123"/>
        <v>43796</v>
      </c>
      <c r="AQ45" s="124">
        <f t="shared" ref="AQ45:BB45" si="124">+AQ44+3</f>
        <v>43803</v>
      </c>
      <c r="AR45" s="124">
        <f t="shared" si="124"/>
        <v>43811</v>
      </c>
      <c r="AS45" s="124">
        <f t="shared" si="124"/>
        <v>43817</v>
      </c>
      <c r="AT45" s="127"/>
      <c r="AU45" s="124">
        <f t="shared" ref="AU45" si="125">+AU44+3</f>
        <v>43831</v>
      </c>
      <c r="AV45" s="124">
        <f t="shared" si="124"/>
        <v>43838</v>
      </c>
      <c r="AW45" s="124">
        <f t="shared" si="124"/>
        <v>43845</v>
      </c>
      <c r="AX45" s="124">
        <f t="shared" si="124"/>
        <v>43852</v>
      </c>
      <c r="AY45" s="124">
        <f t="shared" si="124"/>
        <v>43494</v>
      </c>
      <c r="AZ45" s="124">
        <f t="shared" si="124"/>
        <v>43868</v>
      </c>
      <c r="BA45" s="124">
        <f t="shared" si="124"/>
        <v>43873</v>
      </c>
      <c r="BB45" s="124">
        <f t="shared" si="124"/>
        <v>43880</v>
      </c>
      <c r="BC45" s="124">
        <f t="shared" ref="BC45:BF45" si="126">+BC44+3</f>
        <v>43887</v>
      </c>
      <c r="BD45" s="124">
        <f t="shared" si="126"/>
        <v>43894</v>
      </c>
      <c r="BE45" s="124">
        <f t="shared" si="126"/>
        <v>43901</v>
      </c>
      <c r="BF45" s="124">
        <f t="shared" si="126"/>
        <v>43908</v>
      </c>
    </row>
    <row r="46" spans="1:58" ht="15.75" customHeight="1" x14ac:dyDescent="0.2">
      <c r="A46" s="40" t="s">
        <v>138</v>
      </c>
      <c r="B46" s="67">
        <f>+B45+1</f>
        <v>43150</v>
      </c>
      <c r="C46" s="67">
        <f>+C45+1</f>
        <v>43157</v>
      </c>
      <c r="D46" s="67">
        <f>+D45+1</f>
        <v>43164</v>
      </c>
      <c r="E46" s="64">
        <f>+E45+1</f>
        <v>43536</v>
      </c>
      <c r="F46" s="65">
        <f>+F45+1</f>
        <v>43543</v>
      </c>
      <c r="G46" s="65">
        <v>43550</v>
      </c>
      <c r="H46" s="66" t="s">
        <v>135</v>
      </c>
      <c r="I46" s="66" t="s">
        <v>136</v>
      </c>
      <c r="J46" s="66" t="s">
        <v>137</v>
      </c>
      <c r="K46" s="66" t="s">
        <v>282</v>
      </c>
      <c r="L46" s="66" t="s">
        <v>283</v>
      </c>
      <c r="M46" s="134" t="s">
        <v>283</v>
      </c>
      <c r="N46" s="124">
        <f t="shared" ref="N46:X46" si="127">+N45+2</f>
        <v>43602</v>
      </c>
      <c r="O46" s="124">
        <f t="shared" si="127"/>
        <v>43609</v>
      </c>
      <c r="P46" s="124">
        <f t="shared" si="127"/>
        <v>43616</v>
      </c>
      <c r="Q46" s="124">
        <f t="shared" si="127"/>
        <v>43623</v>
      </c>
      <c r="R46" s="124">
        <f t="shared" si="127"/>
        <v>43630</v>
      </c>
      <c r="S46" s="124">
        <f t="shared" si="127"/>
        <v>43637</v>
      </c>
      <c r="T46" s="124">
        <f t="shared" si="127"/>
        <v>43644</v>
      </c>
      <c r="U46" s="124">
        <f t="shared" si="127"/>
        <v>43652</v>
      </c>
      <c r="V46" s="124">
        <f t="shared" si="127"/>
        <v>43658</v>
      </c>
      <c r="W46" s="124">
        <f t="shared" si="127"/>
        <v>43665</v>
      </c>
      <c r="X46" s="124">
        <f t="shared" si="127"/>
        <v>43674</v>
      </c>
      <c r="Y46" s="124">
        <f>+Y45+2</f>
        <v>43679</v>
      </c>
      <c r="Z46" s="124">
        <f>+Z45+2</f>
        <v>43686</v>
      </c>
      <c r="AA46" s="124">
        <f t="shared" ref="AA46:AF46" si="128">+AA45+2</f>
        <v>43693</v>
      </c>
      <c r="AB46" s="124">
        <f t="shared" si="128"/>
        <v>43700</v>
      </c>
      <c r="AC46" s="124">
        <f t="shared" si="128"/>
        <v>43707</v>
      </c>
      <c r="AD46" s="124">
        <f t="shared" si="128"/>
        <v>43714</v>
      </c>
      <c r="AE46" s="124">
        <f t="shared" si="128"/>
        <v>43721</v>
      </c>
      <c r="AF46" s="124">
        <f t="shared" si="128"/>
        <v>43728</v>
      </c>
      <c r="AG46" s="124">
        <f t="shared" ref="AG46:AP46" si="129">+AG45+2</f>
        <v>43735</v>
      </c>
      <c r="AH46" s="124">
        <f t="shared" si="129"/>
        <v>43742</v>
      </c>
      <c r="AI46" s="124">
        <f t="shared" si="129"/>
        <v>43749</v>
      </c>
      <c r="AJ46" s="124">
        <v>43756</v>
      </c>
      <c r="AK46" s="124">
        <f t="shared" si="129"/>
        <v>43763</v>
      </c>
      <c r="AL46" s="124">
        <f t="shared" si="129"/>
        <v>43773</v>
      </c>
      <c r="AM46" s="124">
        <v>43777</v>
      </c>
      <c r="AN46" s="124">
        <f t="shared" si="129"/>
        <v>43784</v>
      </c>
      <c r="AO46" s="124">
        <f t="shared" si="129"/>
        <v>43791</v>
      </c>
      <c r="AP46" s="124">
        <f t="shared" si="129"/>
        <v>43798</v>
      </c>
      <c r="AQ46" s="124">
        <f t="shared" ref="AQ46:BB46" si="130">+AQ45+2</f>
        <v>43805</v>
      </c>
      <c r="AR46" s="124">
        <f t="shared" si="130"/>
        <v>43813</v>
      </c>
      <c r="AS46" s="124">
        <f t="shared" si="130"/>
        <v>43819</v>
      </c>
      <c r="AT46" s="127"/>
      <c r="AU46" s="124">
        <f t="shared" ref="AU46" si="131">+AU45+2</f>
        <v>43833</v>
      </c>
      <c r="AV46" s="124">
        <f t="shared" si="130"/>
        <v>43840</v>
      </c>
      <c r="AW46" s="124">
        <f t="shared" si="130"/>
        <v>43847</v>
      </c>
      <c r="AX46" s="124">
        <f t="shared" si="130"/>
        <v>43854</v>
      </c>
      <c r="AY46" s="124">
        <f t="shared" si="130"/>
        <v>43496</v>
      </c>
      <c r="AZ46" s="124">
        <f t="shared" si="130"/>
        <v>43870</v>
      </c>
      <c r="BA46" s="124">
        <f t="shared" si="130"/>
        <v>43875</v>
      </c>
      <c r="BB46" s="124">
        <f t="shared" si="130"/>
        <v>43882</v>
      </c>
      <c r="BC46" s="124">
        <f t="shared" ref="BC46:BF46" si="132">+BC45+2</f>
        <v>43889</v>
      </c>
      <c r="BD46" s="124">
        <f t="shared" si="132"/>
        <v>43896</v>
      </c>
      <c r="BE46" s="124">
        <f t="shared" si="132"/>
        <v>43903</v>
      </c>
      <c r="BF46" s="124">
        <f t="shared" si="132"/>
        <v>43910</v>
      </c>
    </row>
    <row r="47" spans="1:58" ht="15.75" customHeight="1" x14ac:dyDescent="0.2">
      <c r="A47" s="40" t="s">
        <v>159</v>
      </c>
      <c r="B47" s="67">
        <f>+B46+3</f>
        <v>43153</v>
      </c>
      <c r="C47" s="67">
        <f>+C46+3</f>
        <v>43160</v>
      </c>
      <c r="D47" s="67">
        <f>+D46+3</f>
        <v>43167</v>
      </c>
      <c r="E47" s="64">
        <f>+E46+3</f>
        <v>43539</v>
      </c>
      <c r="F47" s="65">
        <f>+F46+3</f>
        <v>43546</v>
      </c>
      <c r="G47" s="65">
        <v>43553</v>
      </c>
      <c r="H47" s="66" t="s">
        <v>145</v>
      </c>
      <c r="I47" s="66" t="s">
        <v>146</v>
      </c>
      <c r="J47" s="66" t="s">
        <v>147</v>
      </c>
      <c r="K47" s="66" t="s">
        <v>286</v>
      </c>
      <c r="L47" s="66" t="s">
        <v>287</v>
      </c>
      <c r="M47" s="134" t="s">
        <v>287</v>
      </c>
      <c r="N47" s="124">
        <f t="shared" ref="N47:X47" si="133">+N46+4</f>
        <v>43606</v>
      </c>
      <c r="O47" s="124">
        <f t="shared" si="133"/>
        <v>43613</v>
      </c>
      <c r="P47" s="124">
        <f t="shared" si="133"/>
        <v>43620</v>
      </c>
      <c r="Q47" s="124">
        <f t="shared" si="133"/>
        <v>43627</v>
      </c>
      <c r="R47" s="124">
        <f t="shared" si="133"/>
        <v>43634</v>
      </c>
      <c r="S47" s="124">
        <f t="shared" si="133"/>
        <v>43641</v>
      </c>
      <c r="T47" s="124">
        <f t="shared" si="133"/>
        <v>43648</v>
      </c>
      <c r="U47" s="124">
        <f t="shared" si="133"/>
        <v>43656</v>
      </c>
      <c r="V47" s="124">
        <f t="shared" si="133"/>
        <v>43662</v>
      </c>
      <c r="W47" s="124">
        <f t="shared" si="133"/>
        <v>43669</v>
      </c>
      <c r="X47" s="124">
        <f t="shared" si="133"/>
        <v>43678</v>
      </c>
      <c r="Y47" s="124">
        <f>+Y46+4</f>
        <v>43683</v>
      </c>
      <c r="Z47" s="124">
        <f>+Z46+4</f>
        <v>43690</v>
      </c>
      <c r="AA47" s="124">
        <f t="shared" ref="AA47:AF47" si="134">+AA46+4</f>
        <v>43697</v>
      </c>
      <c r="AB47" s="124">
        <f t="shared" si="134"/>
        <v>43704</v>
      </c>
      <c r="AC47" s="124">
        <f t="shared" si="134"/>
        <v>43711</v>
      </c>
      <c r="AD47" s="124">
        <f t="shared" si="134"/>
        <v>43718</v>
      </c>
      <c r="AE47" s="124">
        <f t="shared" si="134"/>
        <v>43725</v>
      </c>
      <c r="AF47" s="124">
        <f t="shared" si="134"/>
        <v>43732</v>
      </c>
      <c r="AG47" s="124">
        <f t="shared" ref="AG47:AP47" si="135">+AG46+4</f>
        <v>43739</v>
      </c>
      <c r="AH47" s="124">
        <f t="shared" si="135"/>
        <v>43746</v>
      </c>
      <c r="AI47" s="124">
        <f t="shared" si="135"/>
        <v>43753</v>
      </c>
      <c r="AJ47" s="124">
        <v>43760</v>
      </c>
      <c r="AK47" s="124">
        <f t="shared" si="135"/>
        <v>43767</v>
      </c>
      <c r="AL47" s="124">
        <f t="shared" si="135"/>
        <v>43777</v>
      </c>
      <c r="AM47" s="124">
        <v>43781</v>
      </c>
      <c r="AN47" s="124">
        <f t="shared" si="135"/>
        <v>43788</v>
      </c>
      <c r="AO47" s="124">
        <f t="shared" si="135"/>
        <v>43795</v>
      </c>
      <c r="AP47" s="124">
        <f t="shared" si="135"/>
        <v>43802</v>
      </c>
      <c r="AQ47" s="124">
        <f t="shared" ref="AQ47:BB47" si="136">+AQ46+4</f>
        <v>43809</v>
      </c>
      <c r="AR47" s="124">
        <f t="shared" si="136"/>
        <v>43817</v>
      </c>
      <c r="AS47" s="124">
        <f t="shared" si="136"/>
        <v>43823</v>
      </c>
      <c r="AT47" s="127"/>
      <c r="AU47" s="124">
        <f t="shared" ref="AU47" si="137">+AU46+4</f>
        <v>43837</v>
      </c>
      <c r="AV47" s="124">
        <f t="shared" si="136"/>
        <v>43844</v>
      </c>
      <c r="AW47" s="124">
        <f t="shared" si="136"/>
        <v>43851</v>
      </c>
      <c r="AX47" s="124">
        <f t="shared" si="136"/>
        <v>43858</v>
      </c>
      <c r="AY47" s="124">
        <f t="shared" si="136"/>
        <v>43500</v>
      </c>
      <c r="AZ47" s="124">
        <f t="shared" si="136"/>
        <v>43874</v>
      </c>
      <c r="BA47" s="124">
        <f t="shared" si="136"/>
        <v>43879</v>
      </c>
      <c r="BB47" s="124">
        <f t="shared" si="136"/>
        <v>43886</v>
      </c>
      <c r="BC47" s="124">
        <f t="shared" ref="BC47:BF47" si="138">+BC46+4</f>
        <v>43893</v>
      </c>
      <c r="BD47" s="124">
        <f t="shared" si="138"/>
        <v>43900</v>
      </c>
      <c r="BE47" s="124">
        <f t="shared" si="138"/>
        <v>43907</v>
      </c>
      <c r="BF47" s="124">
        <f t="shared" si="138"/>
        <v>43914</v>
      </c>
    </row>
    <row r="48" spans="1:58" ht="15.75" customHeight="1" x14ac:dyDescent="0.2">
      <c r="A48" s="40" t="s">
        <v>273</v>
      </c>
      <c r="B48" s="67">
        <f>+B47+2</f>
        <v>43155</v>
      </c>
      <c r="C48" s="67">
        <f>+C47+2</f>
        <v>43162</v>
      </c>
      <c r="D48" s="67">
        <f>+D47+2</f>
        <v>43169</v>
      </c>
      <c r="E48" s="64">
        <f>+E47+2</f>
        <v>43541</v>
      </c>
      <c r="F48" s="65">
        <f>+F47+2</f>
        <v>43548</v>
      </c>
      <c r="G48" s="65">
        <v>43555</v>
      </c>
      <c r="H48" s="66" t="s">
        <v>175</v>
      </c>
      <c r="I48" s="66" t="s">
        <v>176</v>
      </c>
      <c r="J48" s="66" t="s">
        <v>177</v>
      </c>
      <c r="K48" s="66" t="s">
        <v>178</v>
      </c>
      <c r="L48" s="66" t="s">
        <v>290</v>
      </c>
      <c r="M48" s="134" t="s">
        <v>290</v>
      </c>
      <c r="N48" s="124">
        <f t="shared" ref="N48:X48" si="139">+N47+2</f>
        <v>43608</v>
      </c>
      <c r="O48" s="124">
        <f t="shared" si="139"/>
        <v>43615</v>
      </c>
      <c r="P48" s="124">
        <f t="shared" si="139"/>
        <v>43622</v>
      </c>
      <c r="Q48" s="124">
        <f t="shared" si="139"/>
        <v>43629</v>
      </c>
      <c r="R48" s="124">
        <f t="shared" si="139"/>
        <v>43636</v>
      </c>
      <c r="S48" s="124">
        <f t="shared" si="139"/>
        <v>43643</v>
      </c>
      <c r="T48" s="124">
        <f t="shared" si="139"/>
        <v>43650</v>
      </c>
      <c r="U48" s="124">
        <f t="shared" si="139"/>
        <v>43658</v>
      </c>
      <c r="V48" s="124">
        <f t="shared" si="139"/>
        <v>43664</v>
      </c>
      <c r="W48" s="124">
        <f t="shared" si="139"/>
        <v>43671</v>
      </c>
      <c r="X48" s="124">
        <f t="shared" si="139"/>
        <v>43680</v>
      </c>
      <c r="Y48" s="124">
        <f>+Y47+2</f>
        <v>43685</v>
      </c>
      <c r="Z48" s="124">
        <f>+Z47+2</f>
        <v>43692</v>
      </c>
      <c r="AA48" s="124">
        <f t="shared" ref="AA48:AF48" si="140">+AA47+2</f>
        <v>43699</v>
      </c>
      <c r="AB48" s="124">
        <f t="shared" si="140"/>
        <v>43706</v>
      </c>
      <c r="AC48" s="124">
        <f t="shared" si="140"/>
        <v>43713</v>
      </c>
      <c r="AD48" s="124">
        <f t="shared" si="140"/>
        <v>43720</v>
      </c>
      <c r="AE48" s="124">
        <f t="shared" si="140"/>
        <v>43727</v>
      </c>
      <c r="AF48" s="124">
        <f t="shared" si="140"/>
        <v>43734</v>
      </c>
      <c r="AG48" s="124">
        <f t="shared" ref="AG48:AP48" si="141">+AG47+2</f>
        <v>43741</v>
      </c>
      <c r="AH48" s="124">
        <f t="shared" si="141"/>
        <v>43748</v>
      </c>
      <c r="AI48" s="124">
        <f t="shared" si="141"/>
        <v>43755</v>
      </c>
      <c r="AJ48" s="124">
        <v>43762</v>
      </c>
      <c r="AK48" s="124">
        <f t="shared" si="141"/>
        <v>43769</v>
      </c>
      <c r="AL48" s="124">
        <f t="shared" si="141"/>
        <v>43779</v>
      </c>
      <c r="AM48" s="124">
        <v>43783</v>
      </c>
      <c r="AN48" s="124">
        <f t="shared" si="141"/>
        <v>43790</v>
      </c>
      <c r="AO48" s="124">
        <f t="shared" si="141"/>
        <v>43797</v>
      </c>
      <c r="AP48" s="124">
        <f t="shared" si="141"/>
        <v>43804</v>
      </c>
      <c r="AQ48" s="124">
        <f t="shared" ref="AQ48:BB48" si="142">+AQ47+2</f>
        <v>43811</v>
      </c>
      <c r="AR48" s="124">
        <f t="shared" si="142"/>
        <v>43819</v>
      </c>
      <c r="AS48" s="124">
        <f t="shared" si="142"/>
        <v>43825</v>
      </c>
      <c r="AT48" s="127"/>
      <c r="AU48" s="124">
        <f t="shared" ref="AU48" si="143">+AU47+2</f>
        <v>43839</v>
      </c>
      <c r="AV48" s="124">
        <f t="shared" si="142"/>
        <v>43846</v>
      </c>
      <c r="AW48" s="124">
        <f t="shared" si="142"/>
        <v>43853</v>
      </c>
      <c r="AX48" s="124">
        <f t="shared" si="142"/>
        <v>43860</v>
      </c>
      <c r="AY48" s="124">
        <f t="shared" si="142"/>
        <v>43502</v>
      </c>
      <c r="AZ48" s="124">
        <f t="shared" si="142"/>
        <v>43876</v>
      </c>
      <c r="BA48" s="124">
        <f t="shared" si="142"/>
        <v>43881</v>
      </c>
      <c r="BB48" s="124">
        <f t="shared" si="142"/>
        <v>43888</v>
      </c>
      <c r="BC48" s="124">
        <f t="shared" ref="BC48:BF48" si="144">+BC47+2</f>
        <v>43895</v>
      </c>
      <c r="BD48" s="124">
        <f t="shared" si="144"/>
        <v>43902</v>
      </c>
      <c r="BE48" s="124">
        <f t="shared" si="144"/>
        <v>43909</v>
      </c>
      <c r="BF48" s="124">
        <f t="shared" si="144"/>
        <v>43916</v>
      </c>
    </row>
    <row r="49" spans="1:58" ht="18.75" customHeight="1" x14ac:dyDescent="0.2">
      <c r="A49" s="77"/>
      <c r="B49" s="83"/>
      <c r="C49" s="83"/>
      <c r="D49" s="83"/>
      <c r="E49" s="94"/>
      <c r="F49" s="95"/>
      <c r="G49" s="95"/>
      <c r="H49" s="95"/>
      <c r="I49" s="95"/>
      <c r="J49" s="95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171" t="s">
        <v>459</v>
      </c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</row>
    <row r="50" spans="1:58" ht="10.5" customHeight="1" x14ac:dyDescent="0.2">
      <c r="A50" s="1"/>
      <c r="B50" s="1"/>
      <c r="C50" s="1"/>
      <c r="D50" s="1"/>
      <c r="E50" s="97"/>
      <c r="F50" s="97"/>
      <c r="G50" s="97"/>
      <c r="H50" s="97"/>
      <c r="I50" s="97"/>
      <c r="J50" s="97"/>
      <c r="K50" s="2"/>
      <c r="L50" s="2"/>
      <c r="M50" s="2"/>
      <c r="N50" s="2"/>
      <c r="O50" s="2"/>
    </row>
    <row r="51" spans="1:58" ht="10.5" customHeight="1" x14ac:dyDescent="0.2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58" ht="10.5" customHeight="1" x14ac:dyDescent="0.2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58" ht="10.5" customHeight="1" x14ac:dyDescent="0.2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58" ht="10.5" customHeight="1" x14ac:dyDescent="0.2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58" ht="10.5" customHeight="1" x14ac:dyDescent="0.2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58" ht="10.5" customHeight="1" x14ac:dyDescent="0.2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58" ht="10.5" customHeight="1" x14ac:dyDescent="0.2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58" ht="10.5" customHeight="1" x14ac:dyDescent="0.2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58" ht="10.5" customHeight="1" x14ac:dyDescent="0.2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58" ht="10.5" customHeight="1" x14ac:dyDescent="0.2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58" ht="10.5" customHeight="1" x14ac:dyDescent="0.2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58" ht="10.5" customHeight="1" x14ac:dyDescent="0.2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58" ht="10.5" customHeight="1" x14ac:dyDescent="0.2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58" ht="10.5" customHeight="1" x14ac:dyDescent="0.2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0.5" customHeight="1" x14ac:dyDescent="0.2">
      <c r="A65" s="1"/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0.5" customHeight="1" x14ac:dyDescent="0.2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0.5" customHeight="1" x14ac:dyDescent="0.2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0.5" customHeight="1" x14ac:dyDescent="0.2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0.5" customHeight="1" x14ac:dyDescent="0.2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0.5" customHeight="1" x14ac:dyDescent="0.2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0.5" customHeight="1" x14ac:dyDescent="0.2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0.5" customHeight="1" x14ac:dyDescent="0.2">
      <c r="A72" s="1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0.5" customHeight="1" x14ac:dyDescent="0.2">
      <c r="A73" s="1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0.5" customHeight="1" x14ac:dyDescent="0.2">
      <c r="A74" s="1"/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0.5" customHeight="1" x14ac:dyDescent="0.2">
      <c r="A75" s="1"/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0.5" customHeight="1" x14ac:dyDescent="0.2">
      <c r="A76" s="1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0.5" customHeight="1" x14ac:dyDescent="0.2">
      <c r="A77" s="1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0.5" customHeight="1" x14ac:dyDescent="0.2">
      <c r="A78" s="1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0.5" customHeight="1" x14ac:dyDescent="0.2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0.5" customHeight="1" x14ac:dyDescent="0.2">
      <c r="A80" s="1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0.5" customHeight="1" x14ac:dyDescent="0.2">
      <c r="A81" s="1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0.5" customHeight="1" x14ac:dyDescent="0.2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0.5" customHeight="1" x14ac:dyDescent="0.2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0.5" customHeight="1" x14ac:dyDescent="0.2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0.5" customHeight="1" x14ac:dyDescent="0.2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0.5" customHeight="1" x14ac:dyDescent="0.2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0.5" customHeight="1" x14ac:dyDescent="0.2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0.5" customHeight="1" x14ac:dyDescent="0.2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0.5" customHeight="1" x14ac:dyDescent="0.2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0.5" customHeight="1" x14ac:dyDescent="0.2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0.5" customHeight="1" x14ac:dyDescent="0.2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0.5" customHeight="1" x14ac:dyDescent="0.2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0.5" customHeight="1" x14ac:dyDescent="0.2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0.5" customHeight="1" x14ac:dyDescent="0.2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0.5" customHeight="1" x14ac:dyDescent="0.2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0.5" customHeight="1" x14ac:dyDescent="0.2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0.5" customHeight="1" x14ac:dyDescent="0.2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0.5" customHeight="1" x14ac:dyDescent="0.2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0.5" customHeight="1" x14ac:dyDescent="0.2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0.5" customHeight="1" x14ac:dyDescent="0.2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0.5" customHeight="1" x14ac:dyDescent="0.2">
      <c r="A101" s="1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0.5" customHeight="1" x14ac:dyDescent="0.2">
      <c r="A102" s="1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0.5" customHeight="1" x14ac:dyDescent="0.2">
      <c r="A103" s="1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0.5" customHeight="1" x14ac:dyDescent="0.2">
      <c r="A104" s="1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0.5" customHeight="1" x14ac:dyDescent="0.2">
      <c r="A105" s="1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0.5" customHeight="1" x14ac:dyDescent="0.2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0.5" customHeight="1" x14ac:dyDescent="0.2">
      <c r="A107" s="1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0.5" customHeight="1" x14ac:dyDescent="0.2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0.5" customHeight="1" x14ac:dyDescent="0.2">
      <c r="A109" s="1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0.5" customHeight="1" x14ac:dyDescent="0.2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0.5" customHeight="1" x14ac:dyDescent="0.2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0.5" customHeight="1" x14ac:dyDescent="0.2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0.5" customHeight="1" x14ac:dyDescent="0.2">
      <c r="A113" s="1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0.5" customHeight="1" x14ac:dyDescent="0.2">
      <c r="A114" s="1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0.5" customHeight="1" x14ac:dyDescent="0.2">
      <c r="A115" s="1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0.5" customHeight="1" x14ac:dyDescent="0.2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0.5" customHeight="1" x14ac:dyDescent="0.2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0.5" customHeight="1" x14ac:dyDescent="0.2">
      <c r="A118" s="1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0.5" customHeight="1" x14ac:dyDescent="0.2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0.5" customHeight="1" x14ac:dyDescent="0.2">
      <c r="A120" s="1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0.5" customHeight="1" x14ac:dyDescent="0.2">
      <c r="A121" s="1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0.5" customHeight="1" x14ac:dyDescent="0.2">
      <c r="A122" s="1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0.5" customHeight="1" x14ac:dyDescent="0.2">
      <c r="A123" s="1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0.5" customHeight="1" x14ac:dyDescent="0.2">
      <c r="A124" s="1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0.5" customHeight="1" x14ac:dyDescent="0.2">
      <c r="A125" s="1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0.5" customHeight="1" x14ac:dyDescent="0.2">
      <c r="A126" s="1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0.5" customHeight="1" x14ac:dyDescent="0.2">
      <c r="A127" s="1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0.5" customHeight="1" x14ac:dyDescent="0.2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0.5" customHeight="1" x14ac:dyDescent="0.2">
      <c r="A129" s="1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0.5" customHeight="1" x14ac:dyDescent="0.2">
      <c r="A130" s="1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0.5" customHeight="1" x14ac:dyDescent="0.2">
      <c r="A131" s="1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0.5" customHeight="1" x14ac:dyDescent="0.2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0.5" customHeight="1" x14ac:dyDescent="0.2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0.5" customHeight="1" x14ac:dyDescent="0.2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0.5" customHeight="1" x14ac:dyDescent="0.2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0.5" customHeight="1" x14ac:dyDescent="0.2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0.5" customHeight="1" x14ac:dyDescent="0.2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0.5" customHeight="1" x14ac:dyDescent="0.2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0.5" customHeight="1" x14ac:dyDescent="0.2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0.5" customHeight="1" x14ac:dyDescent="0.2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0.5" customHeight="1" x14ac:dyDescent="0.2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0.5" customHeight="1" x14ac:dyDescent="0.2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0.5" customHeight="1" x14ac:dyDescent="0.2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0.5" customHeight="1" x14ac:dyDescent="0.2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0.5" customHeight="1" x14ac:dyDescent="0.2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0.5" customHeight="1" x14ac:dyDescent="0.2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0.5" customHeight="1" x14ac:dyDescent="0.2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0.5" customHeight="1" x14ac:dyDescent="0.2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0.5" customHeight="1" x14ac:dyDescent="0.2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0.5" customHeight="1" x14ac:dyDescent="0.2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0.5" customHeight="1" x14ac:dyDescent="0.2">
      <c r="A151" s="1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0.5" customHeight="1" x14ac:dyDescent="0.2">
      <c r="A152" s="1"/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0.5" customHeight="1" x14ac:dyDescent="0.2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0.5" customHeight="1" x14ac:dyDescent="0.2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0.5" customHeight="1" x14ac:dyDescent="0.2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0.5" customHeight="1" x14ac:dyDescent="0.2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0.5" customHeight="1" x14ac:dyDescent="0.2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0.5" customHeight="1" x14ac:dyDescent="0.2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0.5" customHeight="1" x14ac:dyDescent="0.2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0.5" customHeight="1" x14ac:dyDescent="0.2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0.5" customHeight="1" x14ac:dyDescent="0.2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0.5" customHeight="1" x14ac:dyDescent="0.2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0.5" customHeight="1" x14ac:dyDescent="0.2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0.5" customHeight="1" x14ac:dyDescent="0.2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0.5" customHeight="1" x14ac:dyDescent="0.2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0.5" customHeight="1" x14ac:dyDescent="0.2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0.5" customHeight="1" x14ac:dyDescent="0.2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0.5" customHeight="1" x14ac:dyDescent="0.2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0.5" customHeight="1" x14ac:dyDescent="0.2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0.5" customHeight="1" x14ac:dyDescent="0.2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0.5" customHeight="1" x14ac:dyDescent="0.2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0.5" customHeight="1" x14ac:dyDescent="0.2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0.5" customHeight="1" x14ac:dyDescent="0.2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0.5" customHeight="1" x14ac:dyDescent="0.2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0.5" customHeight="1" x14ac:dyDescent="0.2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0.5" customHeight="1" x14ac:dyDescent="0.2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0.5" customHeight="1" x14ac:dyDescent="0.2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0.5" customHeight="1" x14ac:dyDescent="0.2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0.5" customHeight="1" x14ac:dyDescent="0.2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0.5" customHeight="1" x14ac:dyDescent="0.2">
      <c r="A180" s="1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0.5" customHeight="1" x14ac:dyDescent="0.2">
      <c r="A181" s="1"/>
      <c r="B181" s="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0.5" customHeight="1" x14ac:dyDescent="0.2">
      <c r="A182" s="1"/>
      <c r="B182" s="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0.5" customHeight="1" x14ac:dyDescent="0.2">
      <c r="A183" s="1"/>
      <c r="B183" s="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0.5" customHeight="1" x14ac:dyDescent="0.2">
      <c r="A184" s="1"/>
      <c r="B184" s="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0.5" customHeight="1" x14ac:dyDescent="0.2">
      <c r="A185" s="1"/>
      <c r="B185" s="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0.5" customHeight="1" x14ac:dyDescent="0.2">
      <c r="A186" s="1"/>
      <c r="B186" s="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0.5" customHeight="1" x14ac:dyDescent="0.2">
      <c r="A187" s="1"/>
      <c r="B187" s="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0.5" customHeight="1" x14ac:dyDescent="0.2">
      <c r="A188" s="1"/>
      <c r="B188" s="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0.5" customHeight="1" x14ac:dyDescent="0.2">
      <c r="A189" s="1"/>
      <c r="B189" s="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0.5" customHeight="1" x14ac:dyDescent="0.2">
      <c r="A190" s="1"/>
      <c r="B190" s="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0.5" customHeight="1" x14ac:dyDescent="0.2">
      <c r="A191" s="1"/>
      <c r="B191" s="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0.5" customHeight="1" x14ac:dyDescent="0.2">
      <c r="A192" s="1"/>
      <c r="B192" s="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0.5" customHeight="1" x14ac:dyDescent="0.2">
      <c r="A193" s="1"/>
      <c r="B193" s="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0.5" customHeight="1" x14ac:dyDescent="0.2">
      <c r="A194" s="1"/>
      <c r="B194" s="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0.5" customHeight="1" x14ac:dyDescent="0.2">
      <c r="A195" s="1"/>
      <c r="B195" s="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0.5" customHeight="1" x14ac:dyDescent="0.2">
      <c r="A196" s="1"/>
      <c r="B196" s="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0.5" customHeight="1" x14ac:dyDescent="0.2">
      <c r="A197" s="1"/>
      <c r="B197" s="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0.5" customHeight="1" x14ac:dyDescent="0.2">
      <c r="A198" s="1"/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0.5" customHeight="1" x14ac:dyDescent="0.2">
      <c r="A199" s="1"/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0.5" customHeight="1" x14ac:dyDescent="0.2">
      <c r="A200" s="1"/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0.5" customHeight="1" x14ac:dyDescent="0.2">
      <c r="A201" s="1"/>
      <c r="B201" s="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0.5" customHeight="1" x14ac:dyDescent="0.2">
      <c r="A202" s="1"/>
      <c r="B202" s="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0.5" customHeight="1" x14ac:dyDescent="0.2">
      <c r="A203" s="1"/>
      <c r="B203" s="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0.5" customHeight="1" x14ac:dyDescent="0.2">
      <c r="A204" s="1"/>
      <c r="B204" s="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0.5" customHeight="1" x14ac:dyDescent="0.2">
      <c r="A205" s="1"/>
      <c r="B205" s="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0.5" customHeight="1" x14ac:dyDescent="0.2">
      <c r="A206" s="1"/>
      <c r="B206" s="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0.5" customHeight="1" x14ac:dyDescent="0.2">
      <c r="A207" s="1"/>
      <c r="B207" s="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0.5" customHeight="1" x14ac:dyDescent="0.2">
      <c r="A208" s="1"/>
      <c r="B208" s="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0.5" customHeight="1" x14ac:dyDescent="0.2">
      <c r="A209" s="1"/>
      <c r="B209" s="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0.5" customHeight="1" x14ac:dyDescent="0.2">
      <c r="A210" s="1"/>
      <c r="B210" s="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0.5" customHeight="1" x14ac:dyDescent="0.2">
      <c r="A211" s="1"/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0.5" customHeight="1" x14ac:dyDescent="0.2">
      <c r="A212" s="1"/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0.5" customHeight="1" x14ac:dyDescent="0.2">
      <c r="A213" s="1"/>
      <c r="B213" s="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0.5" customHeight="1" x14ac:dyDescent="0.2">
      <c r="A214" s="1"/>
      <c r="B214" s="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0.5" customHeight="1" x14ac:dyDescent="0.2">
      <c r="A215" s="1"/>
      <c r="B215" s="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0.5" customHeight="1" x14ac:dyDescent="0.2">
      <c r="A216" s="1"/>
      <c r="B216" s="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0.5" customHeight="1" x14ac:dyDescent="0.2">
      <c r="A217" s="1"/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0.5" customHeight="1" x14ac:dyDescent="0.2">
      <c r="A218" s="1"/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0.5" customHeight="1" x14ac:dyDescent="0.2">
      <c r="A219" s="1"/>
      <c r="B219" s="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0.5" customHeight="1" x14ac:dyDescent="0.2">
      <c r="A220" s="1"/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0.5" customHeight="1" x14ac:dyDescent="0.2">
      <c r="A221" s="1"/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0.5" customHeight="1" x14ac:dyDescent="0.2">
      <c r="A222" s="1"/>
      <c r="B222" s="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0.5" customHeight="1" x14ac:dyDescent="0.2">
      <c r="A223" s="1"/>
      <c r="B223" s="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0.5" customHeight="1" x14ac:dyDescent="0.2">
      <c r="A224" s="1"/>
      <c r="B224" s="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0.5" customHeight="1" x14ac:dyDescent="0.2">
      <c r="A225" s="1"/>
      <c r="B225" s="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0.5" customHeight="1" x14ac:dyDescent="0.2">
      <c r="A226" s="1"/>
      <c r="B226" s="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0.5" customHeight="1" x14ac:dyDescent="0.2">
      <c r="A227" s="1"/>
      <c r="B227" s="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0.5" customHeight="1" x14ac:dyDescent="0.2">
      <c r="A228" s="1"/>
      <c r="B228" s="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0.5" customHeight="1" x14ac:dyDescent="0.2">
      <c r="A229" s="1"/>
      <c r="B229" s="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0.5" customHeight="1" x14ac:dyDescent="0.2">
      <c r="A230" s="1"/>
      <c r="B230" s="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0.5" customHeight="1" x14ac:dyDescent="0.2">
      <c r="A231" s="1"/>
      <c r="B231" s="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0.5" customHeight="1" x14ac:dyDescent="0.2">
      <c r="A232" s="1"/>
      <c r="B232" s="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0.5" customHeight="1" x14ac:dyDescent="0.2">
      <c r="A233" s="1"/>
      <c r="B233" s="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0.5" customHeight="1" x14ac:dyDescent="0.2">
      <c r="A234" s="1"/>
      <c r="B234" s="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0.5" customHeight="1" x14ac:dyDescent="0.2">
      <c r="A235" s="1"/>
      <c r="B235" s="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0.5" customHeight="1" x14ac:dyDescent="0.2">
      <c r="A236" s="1"/>
      <c r="B236" s="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0.5" customHeight="1" x14ac:dyDescent="0.2">
      <c r="A237" s="1"/>
      <c r="B237" s="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0.5" customHeight="1" x14ac:dyDescent="0.2">
      <c r="A238" s="1"/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0.5" customHeight="1" x14ac:dyDescent="0.2">
      <c r="A239" s="1"/>
      <c r="B239" s="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0.5" customHeight="1" x14ac:dyDescent="0.2">
      <c r="A240" s="1"/>
      <c r="B240" s="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0.5" customHeight="1" x14ac:dyDescent="0.2">
      <c r="A241" s="1"/>
      <c r="B241" s="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0.5" customHeight="1" x14ac:dyDescent="0.2">
      <c r="A242" s="1"/>
      <c r="B242" s="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0.5" customHeight="1" x14ac:dyDescent="0.2">
      <c r="A243" s="1"/>
      <c r="B243" s="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0.5" customHeight="1" x14ac:dyDescent="0.2">
      <c r="A244" s="1"/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0.5" customHeight="1" x14ac:dyDescent="0.2">
      <c r="A245" s="1"/>
      <c r="B245" s="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0.5" customHeight="1" x14ac:dyDescent="0.2">
      <c r="A246" s="1"/>
      <c r="B246" s="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0.5" customHeight="1" x14ac:dyDescent="0.2">
      <c r="A247" s="1"/>
      <c r="B247" s="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0.5" customHeight="1" x14ac:dyDescent="0.2">
      <c r="A248" s="1"/>
      <c r="B248" s="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0.5" customHeight="1" x14ac:dyDescent="0.2">
      <c r="A249" s="1"/>
      <c r="B249" s="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0.5" customHeight="1" x14ac:dyDescent="0.2">
      <c r="A250" s="1"/>
      <c r="B250" s="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.75" customHeight="1" x14ac:dyDescent="0.2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.75" customHeight="1" x14ac:dyDescent="0.2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.75" customHeight="1" x14ac:dyDescent="0.2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.75" customHeight="1" x14ac:dyDescent="0.2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.75" customHeight="1" x14ac:dyDescent="0.2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.75" customHeight="1" x14ac:dyDescent="0.2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5:15" ht="15.75" customHeight="1" x14ac:dyDescent="0.2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5:15" ht="15.75" customHeight="1" x14ac:dyDescent="0.2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5:15" ht="15.75" customHeight="1" x14ac:dyDescent="0.2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5:15" ht="15.75" customHeight="1" x14ac:dyDescent="0.2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5:15" ht="15.75" customHeight="1" x14ac:dyDescent="0.2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5:15" ht="15.75" customHeight="1" x14ac:dyDescent="0.2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5:15" ht="15.75" customHeight="1" x14ac:dyDescent="0.2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5:15" ht="15.75" customHeight="1" x14ac:dyDescent="0.2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5:15" ht="15.75" customHeight="1" x14ac:dyDescent="0.2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5:15" ht="15.75" customHeight="1" x14ac:dyDescent="0.2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5:15" ht="15.75" customHeight="1" x14ac:dyDescent="0.2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5:15" ht="15.75" customHeight="1" x14ac:dyDescent="0.2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5:15" ht="15.75" customHeight="1" x14ac:dyDescent="0.2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5:15" ht="15.75" customHeight="1" x14ac:dyDescent="0.2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5:15" ht="15.75" customHeight="1" x14ac:dyDescent="0.2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5:15" ht="15.75" customHeight="1" x14ac:dyDescent="0.2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5:15" ht="15.75" customHeight="1" x14ac:dyDescent="0.2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5:15" ht="15.75" customHeight="1" x14ac:dyDescent="0.2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5:15" ht="15.75" customHeight="1" x14ac:dyDescent="0.2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5:15" ht="15.75" customHeight="1" x14ac:dyDescent="0.2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5:15" ht="15.75" customHeight="1" x14ac:dyDescent="0.2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5:15" ht="15.75" customHeight="1" x14ac:dyDescent="0.2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5:15" ht="15.75" customHeight="1" x14ac:dyDescent="0.2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5:15" ht="15.75" customHeight="1" x14ac:dyDescent="0.2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5:15" ht="15.75" customHeight="1" x14ac:dyDescent="0.2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5:15" ht="15.75" customHeight="1" x14ac:dyDescent="0.2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5:15" ht="15.75" customHeight="1" x14ac:dyDescent="0.2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5:15" ht="15.75" customHeight="1" x14ac:dyDescent="0.2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5:15" ht="15.75" customHeight="1" x14ac:dyDescent="0.2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5:15" ht="15.75" customHeight="1" x14ac:dyDescent="0.2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5:15" ht="15.75" customHeight="1" x14ac:dyDescent="0.2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5:15" ht="15.75" customHeight="1" x14ac:dyDescent="0.2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5:15" ht="15.75" customHeight="1" x14ac:dyDescent="0.2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5:15" ht="15.75" customHeight="1" x14ac:dyDescent="0.2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5:15" ht="15.75" customHeight="1" x14ac:dyDescent="0.2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5:15" ht="15.75" customHeight="1" x14ac:dyDescent="0.2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5:15" ht="15.75" customHeight="1" x14ac:dyDescent="0.2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5:15" ht="15.75" customHeight="1" x14ac:dyDescent="0.2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5:15" ht="15.75" customHeight="1" x14ac:dyDescent="0.2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5:15" ht="15.75" customHeight="1" x14ac:dyDescent="0.2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5:15" ht="15.75" customHeight="1" x14ac:dyDescent="0.2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5:15" ht="15.75" customHeight="1" x14ac:dyDescent="0.2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5:15" ht="15.75" customHeight="1" x14ac:dyDescent="0.2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5:15" ht="15.75" customHeight="1" x14ac:dyDescent="0.2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5:15" ht="15.75" customHeight="1" x14ac:dyDescent="0.2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5:15" ht="15.75" customHeight="1" x14ac:dyDescent="0.2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5:15" ht="15.75" customHeight="1" x14ac:dyDescent="0.2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5:15" ht="15.75" customHeight="1" x14ac:dyDescent="0.2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5:15" ht="15.75" customHeight="1" x14ac:dyDescent="0.2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5:15" ht="15.75" customHeight="1" x14ac:dyDescent="0.2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5:15" ht="15.75" customHeight="1" x14ac:dyDescent="0.2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5:15" ht="15.75" customHeight="1" x14ac:dyDescent="0.2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5:15" ht="15.75" customHeight="1" x14ac:dyDescent="0.2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5:15" ht="15.75" customHeight="1" x14ac:dyDescent="0.2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5:15" ht="15.75" customHeight="1" x14ac:dyDescent="0.2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5:15" ht="15.75" customHeight="1" x14ac:dyDescent="0.2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5:15" ht="15.75" customHeight="1" x14ac:dyDescent="0.2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5:15" ht="15.75" customHeight="1" x14ac:dyDescent="0.2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5:15" ht="15.75" customHeight="1" x14ac:dyDescent="0.2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5:15" ht="15.75" customHeight="1" x14ac:dyDescent="0.2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5:15" ht="15.75" customHeight="1" x14ac:dyDescent="0.2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5:15" ht="15.75" customHeight="1" x14ac:dyDescent="0.2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5:15" ht="15.75" customHeight="1" x14ac:dyDescent="0.2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5:15" ht="15.75" customHeight="1" x14ac:dyDescent="0.2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5:15" ht="15.75" customHeight="1" x14ac:dyDescent="0.2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5:15" ht="15.75" customHeight="1" x14ac:dyDescent="0.2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5:15" ht="15.75" customHeight="1" x14ac:dyDescent="0.2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5:15" ht="15.75" customHeight="1" x14ac:dyDescent="0.2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5:15" ht="15.75" customHeight="1" x14ac:dyDescent="0.2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5:15" ht="15.75" customHeight="1" x14ac:dyDescent="0.2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5:15" ht="15.75" customHeight="1" x14ac:dyDescent="0.2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5:15" ht="15.75" customHeight="1" x14ac:dyDescent="0.2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5:15" ht="15.75" customHeight="1" x14ac:dyDescent="0.2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5:15" ht="15.75" customHeight="1" x14ac:dyDescent="0.2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5:15" ht="15.75" customHeight="1" x14ac:dyDescent="0.2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5:15" ht="15.75" customHeight="1" x14ac:dyDescent="0.2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5:15" ht="15.75" customHeight="1" x14ac:dyDescent="0.2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5:15" ht="15.75" customHeight="1" x14ac:dyDescent="0.2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5:15" ht="15.75" customHeight="1" x14ac:dyDescent="0.2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5:15" ht="15.75" customHeight="1" x14ac:dyDescent="0.2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5:15" ht="15.75" customHeight="1" x14ac:dyDescent="0.2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5:15" ht="15.75" customHeight="1" x14ac:dyDescent="0.2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5:15" ht="15.75" customHeight="1" x14ac:dyDescent="0.2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5:15" ht="15.75" customHeight="1" x14ac:dyDescent="0.2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5:15" ht="15.75" customHeight="1" x14ac:dyDescent="0.2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5:15" ht="15.75" customHeight="1" x14ac:dyDescent="0.2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5:15" ht="15.75" customHeight="1" x14ac:dyDescent="0.2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5:15" ht="15.75" customHeight="1" x14ac:dyDescent="0.2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5:15" ht="15.75" customHeight="1" x14ac:dyDescent="0.2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5:15" ht="15.75" customHeight="1" x14ac:dyDescent="0.2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5:15" ht="15.75" customHeight="1" x14ac:dyDescent="0.2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5:15" ht="15.75" customHeight="1" x14ac:dyDescent="0.2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5:15" ht="15.75" customHeight="1" x14ac:dyDescent="0.2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5:15" ht="15.75" customHeight="1" x14ac:dyDescent="0.2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5:15" ht="15.75" customHeight="1" x14ac:dyDescent="0.2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5:15" ht="15.75" customHeight="1" x14ac:dyDescent="0.2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5:15" ht="15.75" customHeight="1" x14ac:dyDescent="0.2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5:15" ht="15.75" customHeight="1" x14ac:dyDescent="0.2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5:15" ht="15.75" customHeight="1" x14ac:dyDescent="0.2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5:15" ht="15.75" customHeight="1" x14ac:dyDescent="0.2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5:15" ht="15.75" customHeight="1" x14ac:dyDescent="0.2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5:15" ht="15.75" customHeight="1" x14ac:dyDescent="0.2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5:15" ht="15.75" customHeight="1" x14ac:dyDescent="0.2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5:15" ht="15.75" customHeight="1" x14ac:dyDescent="0.2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5:15" ht="15.75" customHeight="1" x14ac:dyDescent="0.2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5:15" ht="15.75" customHeight="1" x14ac:dyDescent="0.2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5:15" ht="15.75" customHeight="1" x14ac:dyDescent="0.2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5:15" ht="15.75" customHeight="1" x14ac:dyDescent="0.2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5:15" ht="15.75" customHeight="1" x14ac:dyDescent="0.2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5:15" ht="15.75" customHeight="1" x14ac:dyDescent="0.2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5:15" ht="15.75" customHeight="1" x14ac:dyDescent="0.2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5:15" ht="15.75" customHeight="1" x14ac:dyDescent="0.2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5:15" ht="15.75" customHeight="1" x14ac:dyDescent="0.2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5:15" ht="15.75" customHeight="1" x14ac:dyDescent="0.2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5:15" ht="15.75" customHeight="1" x14ac:dyDescent="0.2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5:15" ht="15.75" customHeight="1" x14ac:dyDescent="0.2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5:15" ht="15.75" customHeight="1" x14ac:dyDescent="0.2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5:15" ht="15.75" customHeight="1" x14ac:dyDescent="0.2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5:15" ht="15.75" customHeight="1" x14ac:dyDescent="0.2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5:15" ht="15.75" customHeight="1" x14ac:dyDescent="0.2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5:15" ht="15.75" customHeight="1" x14ac:dyDescent="0.2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5:15" ht="15.75" customHeight="1" x14ac:dyDescent="0.2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5:15" ht="15.75" customHeight="1" x14ac:dyDescent="0.2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5:15" ht="15.75" customHeight="1" x14ac:dyDescent="0.2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5:15" ht="15.75" customHeight="1" x14ac:dyDescent="0.2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5:15" ht="15.75" customHeight="1" x14ac:dyDescent="0.2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5:15" ht="15.75" customHeight="1" x14ac:dyDescent="0.2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5:15" ht="15.75" customHeight="1" x14ac:dyDescent="0.2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5:15" ht="15.75" customHeight="1" x14ac:dyDescent="0.2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5:15" ht="15.75" customHeight="1" x14ac:dyDescent="0.2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5:15" ht="15.75" customHeight="1" x14ac:dyDescent="0.2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5:15" ht="15.75" customHeight="1" x14ac:dyDescent="0.2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5:15" ht="15.75" customHeight="1" x14ac:dyDescent="0.2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5:15" ht="15.75" customHeight="1" x14ac:dyDescent="0.2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5:15" ht="15.75" customHeight="1" x14ac:dyDescent="0.2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5:15" ht="15.75" customHeight="1" x14ac:dyDescent="0.2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5:15" ht="15.75" customHeight="1" x14ac:dyDescent="0.2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5:15" ht="15.75" customHeight="1" x14ac:dyDescent="0.2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5:15" ht="15.75" customHeight="1" x14ac:dyDescent="0.2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5:15" ht="15.75" customHeight="1" x14ac:dyDescent="0.2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5:15" ht="15.75" customHeight="1" x14ac:dyDescent="0.2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5:15" ht="15.75" customHeight="1" x14ac:dyDescent="0.2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5:15" ht="15.75" customHeight="1" x14ac:dyDescent="0.2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5:15" ht="15.75" customHeight="1" x14ac:dyDescent="0.2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5:15" ht="15.75" customHeight="1" x14ac:dyDescent="0.2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5:15" ht="15.75" customHeight="1" x14ac:dyDescent="0.2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5:15" ht="15.75" customHeight="1" x14ac:dyDescent="0.2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5:15" ht="15.75" customHeight="1" x14ac:dyDescent="0.2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5:15" ht="15.75" customHeight="1" x14ac:dyDescent="0.2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5:15" ht="15.75" customHeight="1" x14ac:dyDescent="0.2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5:15" ht="15.75" customHeight="1" x14ac:dyDescent="0.2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5:15" ht="15.75" customHeight="1" x14ac:dyDescent="0.2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5:15" ht="15.75" customHeight="1" x14ac:dyDescent="0.2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5:15" ht="15.75" customHeight="1" x14ac:dyDescent="0.2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5:15" ht="15.75" customHeight="1" x14ac:dyDescent="0.2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5:15" ht="15.75" customHeight="1" x14ac:dyDescent="0.2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5:15" ht="15.75" customHeight="1" x14ac:dyDescent="0.2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5:15" ht="15.75" customHeight="1" x14ac:dyDescent="0.2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5:15" ht="15.75" customHeight="1" x14ac:dyDescent="0.2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5:15" ht="15.75" customHeight="1" x14ac:dyDescent="0.2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5:15" ht="15.75" customHeight="1" x14ac:dyDescent="0.2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5:15" ht="15.75" customHeight="1" x14ac:dyDescent="0.2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5:15" ht="15.75" customHeight="1" x14ac:dyDescent="0.2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5:15" ht="15.75" customHeight="1" x14ac:dyDescent="0.2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5:15" ht="15.75" customHeight="1" x14ac:dyDescent="0.2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5:15" ht="15.75" customHeight="1" x14ac:dyDescent="0.2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5:15" ht="15.75" customHeight="1" x14ac:dyDescent="0.2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5:15" ht="15.75" customHeight="1" x14ac:dyDescent="0.2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5:15" ht="15.75" customHeight="1" x14ac:dyDescent="0.2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5:15" ht="15.75" customHeight="1" x14ac:dyDescent="0.2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5:15" ht="15.75" customHeight="1" x14ac:dyDescent="0.2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5:15" ht="15.75" customHeight="1" x14ac:dyDescent="0.2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5:15" ht="15.75" customHeight="1" x14ac:dyDescent="0.2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5:15" ht="15.75" customHeight="1" x14ac:dyDescent="0.2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5:15" ht="15.75" customHeight="1" x14ac:dyDescent="0.2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5:15" ht="15.75" customHeight="1" x14ac:dyDescent="0.2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5:15" ht="15.75" customHeight="1" x14ac:dyDescent="0.2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5:15" ht="15.75" customHeight="1" x14ac:dyDescent="0.2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5:15" ht="15.75" customHeight="1" x14ac:dyDescent="0.2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5:15" ht="15.75" customHeight="1" x14ac:dyDescent="0.2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5:15" ht="15.75" customHeight="1" x14ac:dyDescent="0.2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5:15" ht="15.75" customHeight="1" x14ac:dyDescent="0.2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5:15" ht="15.75" customHeight="1" x14ac:dyDescent="0.2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5:15" ht="15.75" customHeight="1" x14ac:dyDescent="0.2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5:15" ht="15.75" customHeight="1" x14ac:dyDescent="0.2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5:15" ht="15.75" customHeight="1" x14ac:dyDescent="0.2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5:15" ht="15.75" customHeight="1" x14ac:dyDescent="0.2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5:15" ht="15.75" customHeight="1" x14ac:dyDescent="0.2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5:15" ht="15.75" customHeight="1" x14ac:dyDescent="0.2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5:15" ht="15.75" customHeight="1" x14ac:dyDescent="0.2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5:15" ht="15.75" customHeight="1" x14ac:dyDescent="0.2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5:15" ht="15.75" customHeight="1" x14ac:dyDescent="0.2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5:15" ht="15.75" customHeight="1" x14ac:dyDescent="0.2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5:15" ht="15.75" customHeight="1" x14ac:dyDescent="0.2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5:15" ht="15.75" customHeight="1" x14ac:dyDescent="0.2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5:15" ht="15.75" customHeight="1" x14ac:dyDescent="0.2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5:15" ht="15.75" customHeight="1" x14ac:dyDescent="0.2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5:15" ht="15.75" customHeight="1" x14ac:dyDescent="0.2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5:15" ht="15.75" customHeight="1" x14ac:dyDescent="0.2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5:15" ht="15.75" customHeight="1" x14ac:dyDescent="0.2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5:15" ht="15.75" customHeight="1" x14ac:dyDescent="0.2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5:15" ht="15.75" customHeight="1" x14ac:dyDescent="0.2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5:15" ht="15.75" customHeight="1" x14ac:dyDescent="0.2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5:15" ht="15.75" customHeight="1" x14ac:dyDescent="0.2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5:15" ht="15.75" customHeight="1" x14ac:dyDescent="0.2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5:15" ht="15.75" customHeight="1" x14ac:dyDescent="0.2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5:15" ht="15.75" customHeight="1" x14ac:dyDescent="0.2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5:15" ht="15.75" customHeight="1" x14ac:dyDescent="0.2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5:15" ht="15.75" customHeight="1" x14ac:dyDescent="0.2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5:15" ht="15.75" customHeight="1" x14ac:dyDescent="0.2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5:15" ht="15.75" customHeight="1" x14ac:dyDescent="0.2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5:15" ht="15.75" customHeight="1" x14ac:dyDescent="0.2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5:15" ht="15.75" customHeight="1" x14ac:dyDescent="0.2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5:15" ht="15.75" customHeight="1" x14ac:dyDescent="0.2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5:15" ht="15.75" customHeight="1" x14ac:dyDescent="0.2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5:15" ht="15.75" customHeight="1" x14ac:dyDescent="0.2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5:15" ht="15.75" customHeight="1" x14ac:dyDescent="0.2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5:15" ht="15.75" customHeight="1" x14ac:dyDescent="0.2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5:15" ht="15.75" customHeight="1" x14ac:dyDescent="0.2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5:15" ht="15.75" customHeight="1" x14ac:dyDescent="0.2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5:15" ht="15.75" customHeight="1" x14ac:dyDescent="0.2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5:15" ht="15.75" customHeight="1" x14ac:dyDescent="0.2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5:15" ht="15.75" customHeight="1" x14ac:dyDescent="0.2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5:15" ht="15.75" customHeight="1" x14ac:dyDescent="0.2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5:15" ht="15.75" customHeight="1" x14ac:dyDescent="0.2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5:15" ht="15.75" customHeight="1" x14ac:dyDescent="0.2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5:15" ht="15.75" customHeight="1" x14ac:dyDescent="0.2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5:15" ht="15.75" customHeight="1" x14ac:dyDescent="0.2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5:15" ht="15.75" customHeight="1" x14ac:dyDescent="0.2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5:15" ht="15.75" customHeight="1" x14ac:dyDescent="0.2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5:15" ht="15.75" customHeight="1" x14ac:dyDescent="0.2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5:15" ht="15.75" customHeight="1" x14ac:dyDescent="0.2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5:15" ht="15.75" customHeight="1" x14ac:dyDescent="0.2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5:15" ht="15.75" customHeight="1" x14ac:dyDescent="0.2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5:15" ht="15.75" customHeight="1" x14ac:dyDescent="0.2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5:15" ht="15.75" customHeight="1" x14ac:dyDescent="0.2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5:15" ht="15.75" customHeight="1" x14ac:dyDescent="0.2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5:15" ht="15.75" customHeight="1" x14ac:dyDescent="0.2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5:15" ht="15.75" customHeight="1" x14ac:dyDescent="0.2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5:15" ht="15.75" customHeight="1" x14ac:dyDescent="0.2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5:15" ht="15.75" customHeight="1" x14ac:dyDescent="0.2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5:15" ht="15.75" customHeight="1" x14ac:dyDescent="0.2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5:15" ht="15.75" customHeight="1" x14ac:dyDescent="0.2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5:15" ht="15.75" customHeight="1" x14ac:dyDescent="0.2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5:15" ht="15.75" customHeight="1" x14ac:dyDescent="0.2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5:15" ht="15.75" customHeight="1" x14ac:dyDescent="0.2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5:15" ht="15.75" customHeight="1" x14ac:dyDescent="0.2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5:15" ht="15.75" customHeight="1" x14ac:dyDescent="0.2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5:15" ht="15.75" customHeight="1" x14ac:dyDescent="0.2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5:15" ht="15.75" customHeight="1" x14ac:dyDescent="0.2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5:15" ht="15.75" customHeight="1" x14ac:dyDescent="0.2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5:15" ht="15.75" customHeight="1" x14ac:dyDescent="0.2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5:15" ht="15.75" customHeight="1" x14ac:dyDescent="0.2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5:15" ht="15.75" customHeight="1" x14ac:dyDescent="0.2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5:15" ht="15.75" customHeight="1" x14ac:dyDescent="0.2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5:15" ht="15.75" customHeight="1" x14ac:dyDescent="0.2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5:15" ht="15.75" customHeight="1" x14ac:dyDescent="0.2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5:15" ht="15.75" customHeight="1" x14ac:dyDescent="0.2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5:15" ht="15.75" customHeight="1" x14ac:dyDescent="0.2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5:15" ht="15.75" customHeight="1" x14ac:dyDescent="0.2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5:15" ht="15.75" customHeight="1" x14ac:dyDescent="0.2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5:15" ht="15.75" customHeight="1" x14ac:dyDescent="0.2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5:15" ht="15.75" customHeight="1" x14ac:dyDescent="0.2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5:15" ht="15.75" customHeight="1" x14ac:dyDescent="0.2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5:15" ht="15.75" customHeight="1" x14ac:dyDescent="0.2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5:15" ht="15.75" customHeight="1" x14ac:dyDescent="0.2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5:15" ht="15.75" customHeight="1" x14ac:dyDescent="0.2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5:15" ht="15.75" customHeight="1" x14ac:dyDescent="0.2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5:15" ht="15.75" customHeight="1" x14ac:dyDescent="0.2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5:15" ht="15.75" customHeight="1" x14ac:dyDescent="0.2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5:15" ht="15.75" customHeight="1" x14ac:dyDescent="0.2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5:15" ht="15.75" customHeight="1" x14ac:dyDescent="0.2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5:15" ht="15.75" customHeight="1" x14ac:dyDescent="0.2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5:15" ht="15.75" customHeight="1" x14ac:dyDescent="0.2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5:15" ht="15.75" customHeight="1" x14ac:dyDescent="0.2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5:15" ht="15.75" customHeight="1" x14ac:dyDescent="0.2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5:15" ht="15.75" customHeight="1" x14ac:dyDescent="0.2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5:15" ht="15.75" customHeight="1" x14ac:dyDescent="0.2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5:15" ht="15.75" customHeight="1" x14ac:dyDescent="0.2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5:15" ht="15.75" customHeight="1" x14ac:dyDescent="0.2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5:15" ht="15.75" customHeight="1" x14ac:dyDescent="0.2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5:15" ht="15.75" customHeight="1" x14ac:dyDescent="0.2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5:15" ht="15.75" customHeight="1" x14ac:dyDescent="0.2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5:15" ht="15.75" customHeight="1" x14ac:dyDescent="0.2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5:15" ht="15.75" customHeight="1" x14ac:dyDescent="0.2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5:15" ht="15.75" customHeight="1" x14ac:dyDescent="0.2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5:15" ht="15.75" customHeight="1" x14ac:dyDescent="0.2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5:15" ht="15.75" customHeight="1" x14ac:dyDescent="0.2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5:15" ht="15.75" customHeight="1" x14ac:dyDescent="0.2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5:15" ht="15.75" customHeight="1" x14ac:dyDescent="0.2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5:15" ht="15.75" customHeight="1" x14ac:dyDescent="0.2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5:15" ht="15.75" customHeight="1" x14ac:dyDescent="0.2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5:15" ht="15.75" customHeight="1" x14ac:dyDescent="0.2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5:15" ht="15.75" customHeight="1" x14ac:dyDescent="0.2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5:15" ht="15.75" customHeight="1" x14ac:dyDescent="0.2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5:15" ht="15.75" customHeight="1" x14ac:dyDescent="0.2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5:15" ht="15.75" customHeight="1" x14ac:dyDescent="0.2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5:15" ht="15.75" customHeight="1" x14ac:dyDescent="0.2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5:15" ht="15.75" customHeight="1" x14ac:dyDescent="0.2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5:15" ht="15.75" customHeight="1" x14ac:dyDescent="0.2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5:15" ht="15.75" customHeight="1" x14ac:dyDescent="0.2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5:15" ht="15.75" customHeight="1" x14ac:dyDescent="0.2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5:15" ht="15.75" customHeight="1" x14ac:dyDescent="0.2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5:15" ht="15.75" customHeight="1" x14ac:dyDescent="0.2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5:15" ht="15.75" customHeight="1" x14ac:dyDescent="0.2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5:15" ht="15.75" customHeight="1" x14ac:dyDescent="0.2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5:15" ht="15.75" customHeight="1" x14ac:dyDescent="0.2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5:15" ht="15.75" customHeight="1" x14ac:dyDescent="0.2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5:15" ht="15.75" customHeight="1" x14ac:dyDescent="0.2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5:15" ht="15.75" customHeight="1" x14ac:dyDescent="0.2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5:15" ht="15.75" customHeight="1" x14ac:dyDescent="0.2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5:15" ht="15.75" customHeight="1" x14ac:dyDescent="0.2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5:15" ht="15.75" customHeight="1" x14ac:dyDescent="0.2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5:15" ht="15.75" customHeight="1" x14ac:dyDescent="0.2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5:15" ht="15.75" customHeight="1" x14ac:dyDescent="0.2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5:15" ht="15.75" customHeight="1" x14ac:dyDescent="0.2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5:15" ht="15.75" customHeight="1" x14ac:dyDescent="0.2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5:15" ht="15.75" customHeight="1" x14ac:dyDescent="0.2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5:15" ht="15.75" customHeight="1" x14ac:dyDescent="0.2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5:15" ht="15.75" customHeight="1" x14ac:dyDescent="0.2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5:15" ht="15.75" customHeight="1" x14ac:dyDescent="0.2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5:15" ht="15.75" customHeight="1" x14ac:dyDescent="0.2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5:15" ht="15.75" customHeight="1" x14ac:dyDescent="0.2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5:15" ht="15.75" customHeight="1" x14ac:dyDescent="0.2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5:15" ht="15.75" customHeight="1" x14ac:dyDescent="0.2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5:15" ht="15.75" customHeight="1" x14ac:dyDescent="0.2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5:15" ht="15.75" customHeight="1" x14ac:dyDescent="0.2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5:15" ht="15.75" customHeight="1" x14ac:dyDescent="0.2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5:15" ht="15.75" customHeight="1" x14ac:dyDescent="0.2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5:15" ht="15.75" customHeight="1" x14ac:dyDescent="0.2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5:15" ht="15.75" customHeight="1" x14ac:dyDescent="0.2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5:15" ht="15.75" customHeight="1" x14ac:dyDescent="0.2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5:15" ht="15.75" customHeight="1" x14ac:dyDescent="0.2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5:15" ht="15.75" customHeight="1" x14ac:dyDescent="0.2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5:15" ht="15.75" customHeight="1" x14ac:dyDescent="0.2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5:15" ht="15.75" customHeight="1" x14ac:dyDescent="0.2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5:15" ht="15.75" customHeight="1" x14ac:dyDescent="0.2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5:15" ht="15.75" customHeight="1" x14ac:dyDescent="0.2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5:15" ht="15.75" customHeight="1" x14ac:dyDescent="0.2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5:15" ht="15.75" customHeight="1" x14ac:dyDescent="0.2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5:15" ht="15.75" customHeight="1" x14ac:dyDescent="0.2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5:15" ht="15.75" customHeight="1" x14ac:dyDescent="0.2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5:15" ht="15.75" customHeight="1" x14ac:dyDescent="0.2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5:15" ht="15.75" customHeight="1" x14ac:dyDescent="0.2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5:15" ht="15.75" customHeight="1" x14ac:dyDescent="0.2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5:15" ht="15.75" customHeight="1" x14ac:dyDescent="0.2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5:15" ht="15.75" customHeight="1" x14ac:dyDescent="0.2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5:15" ht="15.75" customHeight="1" x14ac:dyDescent="0.2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5:15" ht="15.75" customHeight="1" x14ac:dyDescent="0.2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5:15" ht="15.75" customHeight="1" x14ac:dyDescent="0.2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5:15" ht="15.75" customHeight="1" x14ac:dyDescent="0.2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5:15" ht="15.75" customHeight="1" x14ac:dyDescent="0.2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5:15" ht="15.75" customHeight="1" x14ac:dyDescent="0.2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5:15" ht="15.75" customHeight="1" x14ac:dyDescent="0.2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5:15" ht="15.75" customHeight="1" x14ac:dyDescent="0.2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5:15" ht="15.75" customHeight="1" x14ac:dyDescent="0.2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5:15" ht="15.75" customHeight="1" x14ac:dyDescent="0.2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5:15" ht="15.75" customHeight="1" x14ac:dyDescent="0.2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5:15" ht="15.75" customHeight="1" x14ac:dyDescent="0.2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5:15" ht="15.75" customHeight="1" x14ac:dyDescent="0.2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5:15" ht="15.75" customHeight="1" x14ac:dyDescent="0.2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5:15" ht="15.75" customHeight="1" x14ac:dyDescent="0.2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5:15" ht="15.75" customHeight="1" x14ac:dyDescent="0.2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5:15" ht="15.75" customHeight="1" x14ac:dyDescent="0.2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5:15" ht="15.75" customHeight="1" x14ac:dyDescent="0.2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5:15" ht="15.75" customHeight="1" x14ac:dyDescent="0.2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5:15" ht="15.75" customHeight="1" x14ac:dyDescent="0.2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5:15" ht="15.75" customHeight="1" x14ac:dyDescent="0.2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5:15" ht="15.75" customHeight="1" x14ac:dyDescent="0.2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5:15" ht="15.75" customHeight="1" x14ac:dyDescent="0.2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5:15" ht="15.75" customHeight="1" x14ac:dyDescent="0.2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5:15" ht="15.75" customHeight="1" x14ac:dyDescent="0.2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5:15" ht="15.75" customHeight="1" x14ac:dyDescent="0.2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5:15" ht="15.75" customHeight="1" x14ac:dyDescent="0.2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5:15" ht="15.75" customHeight="1" x14ac:dyDescent="0.2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5:15" ht="15.75" customHeight="1" x14ac:dyDescent="0.2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5:15" ht="15.75" customHeight="1" x14ac:dyDescent="0.2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5:15" ht="15.75" customHeight="1" x14ac:dyDescent="0.2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5:15" ht="15.75" customHeight="1" x14ac:dyDescent="0.2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5:15" ht="15.75" customHeight="1" x14ac:dyDescent="0.2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5:15" ht="15.75" customHeight="1" x14ac:dyDescent="0.2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5:15" ht="15.75" customHeight="1" x14ac:dyDescent="0.2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5:15" ht="15.75" customHeight="1" x14ac:dyDescent="0.2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5:15" ht="15.75" customHeight="1" x14ac:dyDescent="0.2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5:15" ht="15.75" customHeight="1" x14ac:dyDescent="0.2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5:15" ht="15.75" customHeight="1" x14ac:dyDescent="0.2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5:15" ht="15.75" customHeight="1" x14ac:dyDescent="0.2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5:15" ht="15.75" customHeight="1" x14ac:dyDescent="0.2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5:15" ht="15.75" customHeight="1" x14ac:dyDescent="0.2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5:15" ht="15.75" customHeight="1" x14ac:dyDescent="0.2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5:15" ht="15.75" customHeight="1" x14ac:dyDescent="0.2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5:15" ht="15.75" customHeight="1" x14ac:dyDescent="0.2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5:15" ht="15.75" customHeight="1" x14ac:dyDescent="0.2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5:15" ht="15.75" customHeight="1" x14ac:dyDescent="0.2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5:15" ht="15.75" customHeight="1" x14ac:dyDescent="0.2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5:15" ht="15.75" customHeight="1" x14ac:dyDescent="0.2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5:15" ht="15.75" customHeight="1" x14ac:dyDescent="0.2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5:15" ht="15.75" customHeight="1" x14ac:dyDescent="0.2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5:15" ht="15.75" customHeight="1" x14ac:dyDescent="0.2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5:15" ht="15.75" customHeight="1" x14ac:dyDescent="0.2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5:15" ht="15.75" customHeight="1" x14ac:dyDescent="0.2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5:15" ht="15.75" customHeight="1" x14ac:dyDescent="0.2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5:15" ht="15.75" customHeight="1" x14ac:dyDescent="0.2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5:15" ht="15.75" customHeight="1" x14ac:dyDescent="0.2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5:15" ht="15.75" customHeight="1" x14ac:dyDescent="0.2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5:15" ht="15.75" customHeight="1" x14ac:dyDescent="0.2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5:15" ht="15.75" customHeight="1" x14ac:dyDescent="0.2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5:15" ht="15.75" customHeight="1" x14ac:dyDescent="0.2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5:15" ht="15.75" customHeight="1" x14ac:dyDescent="0.2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5:15" ht="15.75" customHeight="1" x14ac:dyDescent="0.2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5:15" ht="15.75" customHeight="1" x14ac:dyDescent="0.2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5:15" ht="15.75" customHeight="1" x14ac:dyDescent="0.2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5:15" ht="15.75" customHeight="1" x14ac:dyDescent="0.2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5:15" ht="15.75" customHeight="1" x14ac:dyDescent="0.2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5:15" ht="15.75" customHeight="1" x14ac:dyDescent="0.2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5:15" ht="15.75" customHeight="1" x14ac:dyDescent="0.2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5:15" ht="15.75" customHeight="1" x14ac:dyDescent="0.2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5:15" ht="15.75" customHeight="1" x14ac:dyDescent="0.2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5:15" ht="15.75" customHeight="1" x14ac:dyDescent="0.2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5:15" ht="15.75" customHeight="1" x14ac:dyDescent="0.2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5:15" ht="15.75" customHeight="1" x14ac:dyDescent="0.2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5:15" ht="15.75" customHeight="1" x14ac:dyDescent="0.2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5:15" ht="15.75" customHeight="1" x14ac:dyDescent="0.2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5:15" ht="15.75" customHeight="1" x14ac:dyDescent="0.2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5:15" ht="15.75" customHeight="1" x14ac:dyDescent="0.2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5:15" ht="15.75" customHeight="1" x14ac:dyDescent="0.2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5:15" ht="15.75" customHeight="1" x14ac:dyDescent="0.2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5:15" ht="15.75" customHeight="1" x14ac:dyDescent="0.2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5:15" ht="15.75" customHeight="1" x14ac:dyDescent="0.2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5:15" ht="15.75" customHeight="1" x14ac:dyDescent="0.2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5:15" ht="15.75" customHeight="1" x14ac:dyDescent="0.2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5:15" ht="15.75" customHeight="1" x14ac:dyDescent="0.2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5:15" ht="15.75" customHeight="1" x14ac:dyDescent="0.2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5:15" ht="15.75" customHeight="1" x14ac:dyDescent="0.2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5:15" ht="15.75" customHeight="1" x14ac:dyDescent="0.2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5:15" ht="15.75" customHeight="1" x14ac:dyDescent="0.2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5:15" ht="15.75" customHeight="1" x14ac:dyDescent="0.2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5:15" ht="15.75" customHeight="1" x14ac:dyDescent="0.2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5:15" ht="15.75" customHeight="1" x14ac:dyDescent="0.2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5:15" ht="15.75" customHeight="1" x14ac:dyDescent="0.2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5:15" ht="15.75" customHeight="1" x14ac:dyDescent="0.2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5:15" ht="15.75" customHeight="1" x14ac:dyDescent="0.2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5:15" ht="15.75" customHeight="1" x14ac:dyDescent="0.2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5:15" ht="15.75" customHeight="1" x14ac:dyDescent="0.2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5:15" ht="15.75" customHeight="1" x14ac:dyDescent="0.2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5:15" ht="15.75" customHeight="1" x14ac:dyDescent="0.2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5:15" ht="15.75" customHeight="1" x14ac:dyDescent="0.2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5:15" ht="15.75" customHeight="1" x14ac:dyDescent="0.2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5:15" ht="15.75" customHeight="1" x14ac:dyDescent="0.2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5:15" ht="15.75" customHeight="1" x14ac:dyDescent="0.2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5:15" ht="15.75" customHeight="1" x14ac:dyDescent="0.2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5:15" ht="15.75" customHeight="1" x14ac:dyDescent="0.2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5:15" ht="15.75" customHeight="1" x14ac:dyDescent="0.2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5:15" ht="15.75" customHeight="1" x14ac:dyDescent="0.2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5:15" ht="15.75" customHeight="1" x14ac:dyDescent="0.2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5:15" ht="15.75" customHeight="1" x14ac:dyDescent="0.2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5:15" ht="15.75" customHeight="1" x14ac:dyDescent="0.2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5:15" ht="15.75" customHeight="1" x14ac:dyDescent="0.2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5:15" ht="15.75" customHeight="1" x14ac:dyDescent="0.2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5:15" ht="15.75" customHeight="1" x14ac:dyDescent="0.2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5:15" ht="15.75" customHeight="1" x14ac:dyDescent="0.2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5:15" ht="15.75" customHeight="1" x14ac:dyDescent="0.2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5:15" ht="15.75" customHeight="1" x14ac:dyDescent="0.2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5:15" ht="15.75" customHeight="1" x14ac:dyDescent="0.2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5:15" ht="15.75" customHeight="1" x14ac:dyDescent="0.2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5:15" ht="15.75" customHeight="1" x14ac:dyDescent="0.2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5:15" ht="15.75" customHeight="1" x14ac:dyDescent="0.2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5:15" ht="15.75" customHeight="1" x14ac:dyDescent="0.2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5:15" ht="15.75" customHeight="1" x14ac:dyDescent="0.2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5:15" ht="15.75" customHeight="1" x14ac:dyDescent="0.2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5:15" ht="15.75" customHeight="1" x14ac:dyDescent="0.2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5:15" ht="15.75" customHeight="1" x14ac:dyDescent="0.2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5:15" ht="15.75" customHeight="1" x14ac:dyDescent="0.2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5:15" ht="15.75" customHeight="1" x14ac:dyDescent="0.2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5:15" ht="15.75" customHeight="1" x14ac:dyDescent="0.2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5:15" ht="15.75" customHeight="1" x14ac:dyDescent="0.2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5:15" ht="15.75" customHeight="1" x14ac:dyDescent="0.2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5:15" ht="15.75" customHeight="1" x14ac:dyDescent="0.2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5:15" ht="15.75" customHeight="1" x14ac:dyDescent="0.2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5:15" ht="15.75" customHeight="1" x14ac:dyDescent="0.2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5:15" ht="15.75" customHeight="1" x14ac:dyDescent="0.2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5:15" ht="15.75" customHeight="1" x14ac:dyDescent="0.2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5:15" ht="15.75" customHeight="1" x14ac:dyDescent="0.2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5:15" ht="15.75" customHeight="1" x14ac:dyDescent="0.2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5:15" ht="15.75" customHeight="1" x14ac:dyDescent="0.2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5:15" ht="15.75" customHeight="1" x14ac:dyDescent="0.2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5:15" ht="15.75" customHeight="1" x14ac:dyDescent="0.2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5:15" ht="15.75" customHeight="1" x14ac:dyDescent="0.2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5:15" ht="15.75" customHeight="1" x14ac:dyDescent="0.2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5:15" ht="15.75" customHeight="1" x14ac:dyDescent="0.2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5:15" ht="15.75" customHeight="1" x14ac:dyDescent="0.2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5:15" ht="15.75" customHeight="1" x14ac:dyDescent="0.2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5:15" ht="15.75" customHeight="1" x14ac:dyDescent="0.2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5:15" ht="15.75" customHeight="1" x14ac:dyDescent="0.2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5:15" ht="15.75" customHeight="1" x14ac:dyDescent="0.2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5:15" ht="15.75" customHeight="1" x14ac:dyDescent="0.2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5:15" ht="15.75" customHeight="1" x14ac:dyDescent="0.2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5:15" ht="15.75" customHeight="1" x14ac:dyDescent="0.2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5:15" ht="15.75" customHeight="1" x14ac:dyDescent="0.2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5:15" ht="15.75" customHeight="1" x14ac:dyDescent="0.2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5:15" ht="15.75" customHeight="1" x14ac:dyDescent="0.2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5:15" ht="15.75" customHeight="1" x14ac:dyDescent="0.2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5:15" ht="15.75" customHeight="1" x14ac:dyDescent="0.2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5:15" ht="15.75" customHeight="1" x14ac:dyDescent="0.2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5:15" ht="15.75" customHeight="1" x14ac:dyDescent="0.2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5:15" ht="15.75" customHeight="1" x14ac:dyDescent="0.2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5:15" ht="15.75" customHeight="1" x14ac:dyDescent="0.2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5:15" ht="15.75" customHeight="1" x14ac:dyDescent="0.2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5:15" ht="15.75" customHeight="1" x14ac:dyDescent="0.2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5:15" ht="15.75" customHeight="1" x14ac:dyDescent="0.2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5:15" ht="15.75" customHeight="1" x14ac:dyDescent="0.2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5:15" ht="15.75" customHeight="1" x14ac:dyDescent="0.2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5:15" ht="15.75" customHeight="1" x14ac:dyDescent="0.2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5:15" ht="15.75" customHeight="1" x14ac:dyDescent="0.2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5:15" ht="15.75" customHeight="1" x14ac:dyDescent="0.2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5:15" ht="15.75" customHeight="1" x14ac:dyDescent="0.2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5:15" ht="15.75" customHeight="1" x14ac:dyDescent="0.2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5:15" ht="15.75" customHeight="1" x14ac:dyDescent="0.2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5:15" ht="15.75" customHeight="1" x14ac:dyDescent="0.2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5:15" ht="15.75" customHeight="1" x14ac:dyDescent="0.2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5:15" ht="15.75" customHeight="1" x14ac:dyDescent="0.2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5:15" ht="15.75" customHeight="1" x14ac:dyDescent="0.2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5:15" ht="15.75" customHeight="1" x14ac:dyDescent="0.2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5:15" ht="15.75" customHeight="1" x14ac:dyDescent="0.2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5:15" ht="15.75" customHeight="1" x14ac:dyDescent="0.2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5:15" ht="15.75" customHeight="1" x14ac:dyDescent="0.2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5:15" ht="15.75" customHeight="1" x14ac:dyDescent="0.2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5:15" ht="15.75" customHeight="1" x14ac:dyDescent="0.2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5:15" ht="15.75" customHeight="1" x14ac:dyDescent="0.2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5:15" ht="15.75" customHeight="1" x14ac:dyDescent="0.2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5:15" ht="15.75" customHeight="1" x14ac:dyDescent="0.2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5:15" ht="15.75" customHeight="1" x14ac:dyDescent="0.2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5:15" ht="15.75" customHeight="1" x14ac:dyDescent="0.2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5:15" ht="15.75" customHeight="1" x14ac:dyDescent="0.2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5:15" ht="15.75" customHeight="1" x14ac:dyDescent="0.2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5:15" ht="15.75" customHeight="1" x14ac:dyDescent="0.2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5:15" ht="15.75" customHeight="1" x14ac:dyDescent="0.2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5:15" ht="15.75" customHeight="1" x14ac:dyDescent="0.2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5:15" ht="15.75" customHeight="1" x14ac:dyDescent="0.2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5:15" ht="15.75" customHeight="1" x14ac:dyDescent="0.2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5:15" ht="15.75" customHeight="1" x14ac:dyDescent="0.2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5:15" ht="15.75" customHeight="1" x14ac:dyDescent="0.2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5:15" ht="15.75" customHeight="1" x14ac:dyDescent="0.2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5:15" ht="15.75" customHeight="1" x14ac:dyDescent="0.2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5:15" ht="15.75" customHeight="1" x14ac:dyDescent="0.2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5:15" ht="15.75" customHeight="1" x14ac:dyDescent="0.2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5:15" ht="15.75" customHeight="1" x14ac:dyDescent="0.2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5:15" ht="15.75" customHeight="1" x14ac:dyDescent="0.2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5:15" ht="15.75" customHeight="1" x14ac:dyDescent="0.2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5:15" ht="15.75" customHeight="1" x14ac:dyDescent="0.2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5:15" ht="15.75" customHeight="1" x14ac:dyDescent="0.2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5:15" ht="15.75" customHeight="1" x14ac:dyDescent="0.2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5:15" ht="15.75" customHeight="1" x14ac:dyDescent="0.2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5:15" ht="15.75" customHeight="1" x14ac:dyDescent="0.2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5:15" ht="15.75" customHeight="1" x14ac:dyDescent="0.2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5:15" ht="15.75" customHeight="1" x14ac:dyDescent="0.2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5:15" ht="15.75" customHeight="1" x14ac:dyDescent="0.2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5:15" ht="15.75" customHeight="1" x14ac:dyDescent="0.2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5:15" ht="15.75" customHeight="1" x14ac:dyDescent="0.2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5:15" ht="15.75" customHeight="1" x14ac:dyDescent="0.2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5:15" ht="15.75" customHeight="1" x14ac:dyDescent="0.2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5:15" ht="15.75" customHeight="1" x14ac:dyDescent="0.2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5:15" ht="15.75" customHeight="1" x14ac:dyDescent="0.2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5:15" ht="15.75" customHeight="1" x14ac:dyDescent="0.2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5:15" ht="15.75" customHeight="1" x14ac:dyDescent="0.2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5:15" ht="15.75" customHeight="1" x14ac:dyDescent="0.2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5:15" ht="15.75" customHeight="1" x14ac:dyDescent="0.2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5:15" ht="15.75" customHeight="1" x14ac:dyDescent="0.2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5:15" ht="15.75" customHeight="1" x14ac:dyDescent="0.2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5:15" ht="15.75" customHeight="1" x14ac:dyDescent="0.2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5:15" ht="15.75" customHeight="1" x14ac:dyDescent="0.2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5:15" ht="15.75" customHeight="1" x14ac:dyDescent="0.2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5:15" ht="15.75" customHeight="1" x14ac:dyDescent="0.2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5:15" ht="15.75" customHeight="1" x14ac:dyDescent="0.2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5:15" ht="15.75" customHeight="1" x14ac:dyDescent="0.2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5:15" ht="15.75" customHeight="1" x14ac:dyDescent="0.2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5:15" ht="15.75" customHeight="1" x14ac:dyDescent="0.2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5:15" ht="15.75" customHeight="1" x14ac:dyDescent="0.2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5:15" ht="15.75" customHeight="1" x14ac:dyDescent="0.2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5:15" ht="15.75" customHeight="1" x14ac:dyDescent="0.2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5:15" ht="15.75" customHeight="1" x14ac:dyDescent="0.2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5:15" ht="15.75" customHeight="1" x14ac:dyDescent="0.2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5:15" ht="15.75" customHeight="1" x14ac:dyDescent="0.2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5:15" ht="15.75" customHeight="1" x14ac:dyDescent="0.2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5:15" ht="15.75" customHeight="1" x14ac:dyDescent="0.2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5:15" ht="15.75" customHeight="1" x14ac:dyDescent="0.2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5:15" ht="15.75" customHeight="1" x14ac:dyDescent="0.2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5:15" ht="15.75" customHeight="1" x14ac:dyDescent="0.2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5:15" ht="15.75" customHeight="1" x14ac:dyDescent="0.2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5:15" ht="15.75" customHeight="1" x14ac:dyDescent="0.2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5:15" ht="15.75" customHeight="1" x14ac:dyDescent="0.2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5:15" ht="15.75" customHeight="1" x14ac:dyDescent="0.2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5:15" ht="15.75" customHeight="1" x14ac:dyDescent="0.2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5:15" ht="15.75" customHeight="1" x14ac:dyDescent="0.2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5:15" ht="15.75" customHeight="1" x14ac:dyDescent="0.2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5:15" ht="15.75" customHeight="1" x14ac:dyDescent="0.2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5:15" ht="15.75" customHeight="1" x14ac:dyDescent="0.2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5:15" ht="15.75" customHeight="1" x14ac:dyDescent="0.2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5:15" ht="15.75" customHeight="1" x14ac:dyDescent="0.2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5:15" ht="15.75" customHeight="1" x14ac:dyDescent="0.2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5:15" ht="15.75" customHeight="1" x14ac:dyDescent="0.2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5:15" ht="15.75" customHeight="1" x14ac:dyDescent="0.2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5:15" ht="15.75" customHeight="1" x14ac:dyDescent="0.2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5:15" ht="15.75" customHeight="1" x14ac:dyDescent="0.2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5:15" ht="15.75" customHeight="1" x14ac:dyDescent="0.2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5:15" ht="15.75" customHeight="1" x14ac:dyDescent="0.2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5:15" ht="15.75" customHeight="1" x14ac:dyDescent="0.2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5:15" ht="15.75" customHeight="1" x14ac:dyDescent="0.2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5:15" ht="15.75" customHeight="1" x14ac:dyDescent="0.2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5:15" ht="15.75" customHeight="1" x14ac:dyDescent="0.2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5:15" ht="15.75" customHeight="1" x14ac:dyDescent="0.2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5:15" ht="15.75" customHeight="1" x14ac:dyDescent="0.2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5:15" ht="15.75" customHeight="1" x14ac:dyDescent="0.2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5:15" ht="15.75" customHeight="1" x14ac:dyDescent="0.2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5:15" ht="15.75" customHeight="1" x14ac:dyDescent="0.2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5:15" ht="15.75" customHeight="1" x14ac:dyDescent="0.2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5:15" ht="15.75" customHeight="1" x14ac:dyDescent="0.2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5:15" ht="15.75" customHeight="1" x14ac:dyDescent="0.2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5:15" ht="15.75" customHeight="1" x14ac:dyDescent="0.2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5:15" ht="15.75" customHeight="1" x14ac:dyDescent="0.2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5:15" ht="15.75" customHeight="1" x14ac:dyDescent="0.2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5:15" ht="15.75" customHeight="1" x14ac:dyDescent="0.2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5:15" ht="15.75" customHeight="1" x14ac:dyDescent="0.2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5:15" ht="15.75" customHeight="1" x14ac:dyDescent="0.2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5:15" ht="15.75" customHeight="1" x14ac:dyDescent="0.2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5:15" ht="15.75" customHeight="1" x14ac:dyDescent="0.2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5:15" ht="15.75" customHeight="1" x14ac:dyDescent="0.2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5:15" ht="15.75" customHeight="1" x14ac:dyDescent="0.2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5:15" ht="15.75" customHeight="1" x14ac:dyDescent="0.2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5:15" ht="15.75" customHeight="1" x14ac:dyDescent="0.2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5:15" ht="15.75" customHeight="1" x14ac:dyDescent="0.2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5:15" ht="15.75" customHeight="1" x14ac:dyDescent="0.2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5:15" ht="15.75" customHeight="1" x14ac:dyDescent="0.2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5:15" ht="15.75" customHeight="1" x14ac:dyDescent="0.2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5:15" ht="15.75" customHeight="1" x14ac:dyDescent="0.2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5:15" ht="15.75" customHeight="1" x14ac:dyDescent="0.2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5:15" ht="15.75" customHeight="1" x14ac:dyDescent="0.2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5:15" ht="15.75" customHeight="1" x14ac:dyDescent="0.2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5:15" ht="15.75" customHeight="1" x14ac:dyDescent="0.2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5:15" ht="15.75" customHeight="1" x14ac:dyDescent="0.2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5:15" ht="15.75" customHeight="1" x14ac:dyDescent="0.2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5:15" ht="15.75" customHeight="1" x14ac:dyDescent="0.2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5:15" ht="15.75" customHeight="1" x14ac:dyDescent="0.2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5:15" ht="15.75" customHeight="1" x14ac:dyDescent="0.2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5:15" ht="15.75" customHeight="1" x14ac:dyDescent="0.2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5:15" ht="15.75" customHeight="1" x14ac:dyDescent="0.2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5:15" ht="15.75" customHeight="1" x14ac:dyDescent="0.2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5:15" ht="15.75" customHeight="1" x14ac:dyDescent="0.2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5:15" ht="15.75" customHeight="1" x14ac:dyDescent="0.2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5:15" ht="15.75" customHeight="1" x14ac:dyDescent="0.2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5:15" ht="15.75" customHeight="1" x14ac:dyDescent="0.2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5:15" ht="15.75" customHeight="1" x14ac:dyDescent="0.2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5:15" ht="15.75" customHeight="1" x14ac:dyDescent="0.2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5:15" ht="15.75" customHeight="1" x14ac:dyDescent="0.2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5:15" ht="15.75" customHeight="1" x14ac:dyDescent="0.2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5:15" ht="15.75" customHeight="1" x14ac:dyDescent="0.2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5:15" ht="15.75" customHeight="1" x14ac:dyDescent="0.2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5:15" ht="15.75" customHeight="1" x14ac:dyDescent="0.2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5:15" ht="15.75" customHeight="1" x14ac:dyDescent="0.2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5:15" ht="15.75" customHeight="1" x14ac:dyDescent="0.2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5:15" ht="15.75" customHeight="1" x14ac:dyDescent="0.2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5:15" ht="15.75" customHeight="1" x14ac:dyDescent="0.2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5:15" ht="15.75" customHeight="1" x14ac:dyDescent="0.2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5:15" ht="15.75" customHeight="1" x14ac:dyDescent="0.2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5:15" ht="15.75" customHeight="1" x14ac:dyDescent="0.2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5:15" ht="15.75" customHeight="1" x14ac:dyDescent="0.2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5:15" ht="15.75" customHeight="1" x14ac:dyDescent="0.2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5:15" ht="15.75" customHeight="1" x14ac:dyDescent="0.2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5:15" ht="15.75" customHeight="1" x14ac:dyDescent="0.2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5:15" ht="15.75" customHeight="1" x14ac:dyDescent="0.2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5:15" ht="15.75" customHeight="1" x14ac:dyDescent="0.2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5:15" ht="15.75" customHeight="1" x14ac:dyDescent="0.2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5:15" ht="15.75" customHeight="1" x14ac:dyDescent="0.2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5:15" ht="15.75" customHeight="1" x14ac:dyDescent="0.2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5:15" ht="15.75" customHeight="1" x14ac:dyDescent="0.2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5:15" ht="15.75" customHeight="1" x14ac:dyDescent="0.2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5:15" ht="15.75" customHeight="1" x14ac:dyDescent="0.2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5:15" ht="15.75" customHeight="1" x14ac:dyDescent="0.2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5:15" ht="15.75" customHeight="1" x14ac:dyDescent="0.2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5:15" ht="15.75" customHeight="1" x14ac:dyDescent="0.2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5:15" ht="15.75" customHeight="1" x14ac:dyDescent="0.2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5:15" ht="15.75" customHeight="1" x14ac:dyDescent="0.2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5:15" ht="15.75" customHeight="1" x14ac:dyDescent="0.2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5:15" ht="15.75" customHeight="1" x14ac:dyDescent="0.2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5:15" ht="15.75" customHeight="1" x14ac:dyDescent="0.2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5:15" ht="15.75" customHeight="1" x14ac:dyDescent="0.2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5:15" ht="15.75" customHeight="1" x14ac:dyDescent="0.2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5:15" ht="15.75" customHeight="1" x14ac:dyDescent="0.2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5:15" ht="15.75" customHeight="1" x14ac:dyDescent="0.2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5:15" ht="15.75" customHeight="1" x14ac:dyDescent="0.2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5:15" ht="15.75" customHeight="1" x14ac:dyDescent="0.2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5:15" ht="15.75" customHeight="1" x14ac:dyDescent="0.2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5:15" ht="15.75" customHeight="1" x14ac:dyDescent="0.2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5:15" ht="15.75" customHeight="1" x14ac:dyDescent="0.2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5:15" ht="15.75" customHeight="1" x14ac:dyDescent="0.2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5:15" ht="15.75" customHeight="1" x14ac:dyDescent="0.2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5:15" ht="15.75" customHeight="1" x14ac:dyDescent="0.2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5:15" ht="15.75" customHeight="1" x14ac:dyDescent="0.2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5:15" ht="15.75" customHeight="1" x14ac:dyDescent="0.2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5:15" ht="15.75" customHeight="1" x14ac:dyDescent="0.2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5:15" ht="15.75" customHeight="1" x14ac:dyDescent="0.2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5:15" ht="15.75" customHeight="1" x14ac:dyDescent="0.2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5:15" ht="15.75" customHeight="1" x14ac:dyDescent="0.2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5:15" ht="15.75" customHeight="1" x14ac:dyDescent="0.2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5:15" ht="15.75" customHeight="1" x14ac:dyDescent="0.2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5:15" ht="15.75" customHeight="1" x14ac:dyDescent="0.2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5:15" ht="15.75" customHeight="1" x14ac:dyDescent="0.2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5:15" ht="15.75" customHeight="1" x14ac:dyDescent="0.2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5:15" ht="15.75" customHeight="1" x14ac:dyDescent="0.2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5:15" ht="15.75" customHeight="1" x14ac:dyDescent="0.2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5:15" ht="15.75" customHeight="1" x14ac:dyDescent="0.2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5:15" ht="15.75" customHeight="1" x14ac:dyDescent="0.2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5:15" ht="15.75" customHeight="1" x14ac:dyDescent="0.2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5:15" ht="15.75" customHeight="1" x14ac:dyDescent="0.2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5:15" ht="15.75" customHeight="1" x14ac:dyDescent="0.2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5:15" ht="15.75" customHeight="1" x14ac:dyDescent="0.2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5:15" ht="15.75" customHeight="1" x14ac:dyDescent="0.2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5:15" ht="15.75" customHeight="1" x14ac:dyDescent="0.2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5:15" ht="15.75" customHeight="1" x14ac:dyDescent="0.2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5:15" ht="15.75" customHeight="1" x14ac:dyDescent="0.2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5:15" ht="15.75" customHeight="1" x14ac:dyDescent="0.2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5:15" ht="15.75" customHeight="1" x14ac:dyDescent="0.2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5:15" ht="15.75" customHeight="1" x14ac:dyDescent="0.2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5:15" ht="15.75" customHeight="1" x14ac:dyDescent="0.2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5:15" ht="15.75" customHeight="1" x14ac:dyDescent="0.2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5:15" ht="15.75" customHeight="1" x14ac:dyDescent="0.2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5:15" ht="15.75" customHeight="1" x14ac:dyDescent="0.2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5:15" ht="15.75" customHeight="1" x14ac:dyDescent="0.2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5:15" ht="15.75" customHeight="1" x14ac:dyDescent="0.2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5:15" ht="15.75" customHeight="1" x14ac:dyDescent="0.2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5:15" ht="15.75" customHeight="1" x14ac:dyDescent="0.2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5:15" ht="15.75" customHeight="1" x14ac:dyDescent="0.2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5:15" ht="15.75" customHeight="1" x14ac:dyDescent="0.2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5:15" ht="15.75" customHeight="1" x14ac:dyDescent="0.2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5:15" ht="15.75" customHeight="1" x14ac:dyDescent="0.2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5:15" ht="15.75" customHeight="1" x14ac:dyDescent="0.2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5:15" ht="15.75" customHeight="1" x14ac:dyDescent="0.2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5:15" ht="15.75" customHeight="1" x14ac:dyDescent="0.2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5:15" ht="15.75" customHeight="1" x14ac:dyDescent="0.2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5:15" ht="15.75" customHeight="1" x14ac:dyDescent="0.2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5:15" ht="15.75" customHeight="1" x14ac:dyDescent="0.2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5:15" ht="15.75" customHeight="1" x14ac:dyDescent="0.2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5:15" ht="15.75" customHeight="1" x14ac:dyDescent="0.2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</sheetData>
  <dataConsolidate/>
  <mergeCells count="18">
    <mergeCell ref="F29:I29"/>
    <mergeCell ref="J29:L29"/>
    <mergeCell ref="B8:E8"/>
    <mergeCell ref="F8:I8"/>
    <mergeCell ref="B29:E29"/>
    <mergeCell ref="J8:N8"/>
    <mergeCell ref="W8:AA8"/>
    <mergeCell ref="AL8:AO8"/>
    <mergeCell ref="BB8:BF8"/>
    <mergeCell ref="B1:BF1"/>
    <mergeCell ref="B4:BF4"/>
    <mergeCell ref="AP8:AS8"/>
    <mergeCell ref="AT8:AW8"/>
    <mergeCell ref="AG8:AK8"/>
    <mergeCell ref="AB8:AF8"/>
    <mergeCell ref="AX8:BA8"/>
    <mergeCell ref="S8:V8"/>
    <mergeCell ref="O8:R8"/>
  </mergeCells>
  <pageMargins left="0.23622047244094491" right="0.23622047244094491" top="0.74803149606299213" bottom="0.74803149606299213" header="0" footer="0"/>
  <pageSetup scale="1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AL1000"/>
  <sheetViews>
    <sheetView showGridLines="0" zoomScale="85" zoomScaleNormal="85" workbookViewId="0">
      <pane xSplit="1" topLeftCell="B1" activePane="topRight" state="frozen"/>
      <selection pane="topRight" activeCell="I22" sqref="I22"/>
    </sheetView>
  </sheetViews>
  <sheetFormatPr baseColWidth="10" defaultColWidth="14.42578125" defaultRowHeight="15" customHeight="1" outlineLevelCol="1" x14ac:dyDescent="0.2"/>
  <cols>
    <col min="1" max="1" width="25.28515625" customWidth="1"/>
    <col min="2" max="10" width="14.85546875" customWidth="1" outlineLevel="1"/>
    <col min="11" max="19" width="16.140625" customWidth="1" outlineLevel="1"/>
    <col min="20" max="20" width="17.7109375" customWidth="1" outlineLevel="1"/>
    <col min="21" max="21" width="18.140625" customWidth="1" outlineLevel="1"/>
    <col min="22" max="22" width="19.85546875" customWidth="1" outlineLevel="1"/>
    <col min="23" max="26" width="20.140625" customWidth="1" outlineLevel="1"/>
    <col min="27" max="38" width="20.140625" customWidth="1"/>
  </cols>
  <sheetData>
    <row r="1" spans="1:38" ht="10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2"/>
      <c r="AE1" s="2"/>
      <c r="AF1" s="2"/>
      <c r="AG1" s="2"/>
      <c r="AH1" s="2"/>
      <c r="AI1" s="2"/>
      <c r="AJ1" s="2"/>
      <c r="AK1" s="2"/>
      <c r="AL1" s="2"/>
    </row>
    <row r="2" spans="1:38" ht="10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2"/>
      <c r="AE2" s="2"/>
      <c r="AF2" s="2"/>
      <c r="AG2" s="2"/>
      <c r="AH2" s="2"/>
      <c r="AI2" s="2"/>
      <c r="AJ2" s="2"/>
      <c r="AK2" s="2"/>
      <c r="AL2" s="2"/>
    </row>
    <row r="3" spans="1:38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AD3" s="2"/>
      <c r="AE3" s="2"/>
      <c r="AF3" s="2"/>
      <c r="AG3" s="2"/>
      <c r="AH3" s="2"/>
      <c r="AI3" s="2"/>
      <c r="AJ3" s="2"/>
      <c r="AK3" s="2"/>
      <c r="AL3" s="2"/>
    </row>
    <row r="4" spans="1:38" ht="10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AD4" s="2"/>
      <c r="AE4" s="2"/>
      <c r="AF4" s="2"/>
      <c r="AG4" s="2"/>
      <c r="AH4" s="2"/>
      <c r="AI4" s="2"/>
      <c r="AJ4" s="2"/>
      <c r="AK4" s="2"/>
      <c r="AL4" s="2"/>
    </row>
    <row r="5" spans="1:38" ht="10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D5" s="2"/>
      <c r="AE5" s="2"/>
      <c r="AF5" s="2"/>
      <c r="AG5" s="2"/>
      <c r="AH5" s="2"/>
      <c r="AI5" s="2"/>
      <c r="AJ5" s="2"/>
      <c r="AK5" s="2"/>
      <c r="AL5" s="2"/>
    </row>
    <row r="6" spans="1:38" ht="10.5" customHeight="1" x14ac:dyDescent="0.2">
      <c r="A6" s="3" t="str">
        <f>HYPERLINK("https://www.one-line.com/","Web SIte")</f>
        <v>Web SIte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AD6" s="2"/>
      <c r="AE6" s="2"/>
      <c r="AF6" s="2"/>
      <c r="AG6" s="2"/>
      <c r="AH6" s="2"/>
      <c r="AI6" s="2"/>
      <c r="AJ6" s="2"/>
      <c r="AK6" s="2"/>
      <c r="AL6" s="2"/>
    </row>
    <row r="7" spans="1:38" ht="10.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AD7" s="4"/>
      <c r="AE7" s="4"/>
      <c r="AF7" s="4"/>
      <c r="AG7" s="4"/>
      <c r="AH7" s="4"/>
      <c r="AI7" s="4"/>
      <c r="AJ7" s="2"/>
      <c r="AK7" s="2"/>
      <c r="AL7" s="2"/>
    </row>
    <row r="8" spans="1:38" ht="22.5" customHeight="1" x14ac:dyDescent="0.2">
      <c r="A8" s="5" t="s">
        <v>0</v>
      </c>
      <c r="B8" s="318" t="s">
        <v>1</v>
      </c>
      <c r="C8" s="301"/>
      <c r="D8" s="304"/>
      <c r="E8" s="317" t="s">
        <v>2</v>
      </c>
      <c r="F8" s="301"/>
      <c r="G8" s="301"/>
      <c r="H8" s="304"/>
      <c r="I8" s="317" t="s">
        <v>3</v>
      </c>
      <c r="J8" s="301"/>
      <c r="K8" s="301"/>
      <c r="L8" s="304"/>
      <c r="M8" s="317" t="s">
        <v>4</v>
      </c>
      <c r="N8" s="301"/>
      <c r="O8" s="301"/>
      <c r="P8" s="301"/>
      <c r="Q8" s="304"/>
      <c r="R8" s="317" t="s">
        <v>5</v>
      </c>
      <c r="S8" s="301"/>
      <c r="T8" s="301"/>
      <c r="U8" s="304"/>
      <c r="V8" s="318" t="s">
        <v>6</v>
      </c>
      <c r="W8" s="301"/>
      <c r="X8" s="301"/>
      <c r="Y8" s="301"/>
      <c r="Z8" s="301"/>
      <c r="AA8" s="300" t="s">
        <v>7</v>
      </c>
      <c r="AB8" s="301"/>
      <c r="AC8" s="301"/>
      <c r="AD8" s="304"/>
      <c r="AE8" s="305" t="s">
        <v>8</v>
      </c>
      <c r="AF8" s="306"/>
      <c r="AG8" s="306"/>
      <c r="AH8" s="312"/>
      <c r="AI8" s="319" t="s">
        <v>9</v>
      </c>
      <c r="AJ8" s="301"/>
      <c r="AK8" s="304"/>
      <c r="AL8" s="2"/>
    </row>
    <row r="9" spans="1:38" ht="15.75" customHeight="1" x14ac:dyDescent="0.2">
      <c r="A9" s="6" t="s">
        <v>10</v>
      </c>
      <c r="B9" s="7">
        <v>29</v>
      </c>
      <c r="C9" s="7">
        <f t="shared" ref="C9:L9" si="0">B9+1</f>
        <v>30</v>
      </c>
      <c r="D9" s="7">
        <f t="shared" si="0"/>
        <v>31</v>
      </c>
      <c r="E9" s="7">
        <f t="shared" si="0"/>
        <v>32</v>
      </c>
      <c r="F9" s="7">
        <f t="shared" si="0"/>
        <v>33</v>
      </c>
      <c r="G9" s="7">
        <f t="shared" si="0"/>
        <v>34</v>
      </c>
      <c r="H9" s="7">
        <f t="shared" si="0"/>
        <v>35</v>
      </c>
      <c r="I9" s="7">
        <f t="shared" si="0"/>
        <v>36</v>
      </c>
      <c r="J9" s="7">
        <f t="shared" si="0"/>
        <v>37</v>
      </c>
      <c r="K9" s="7">
        <f t="shared" si="0"/>
        <v>38</v>
      </c>
      <c r="L9" s="7">
        <f t="shared" si="0"/>
        <v>39</v>
      </c>
      <c r="M9" s="7">
        <v>40</v>
      </c>
      <c r="N9" s="7">
        <f t="shared" ref="N9:V9" si="1">M9+1</f>
        <v>41</v>
      </c>
      <c r="O9" s="7">
        <f t="shared" si="1"/>
        <v>42</v>
      </c>
      <c r="P9" s="7">
        <f t="shared" si="1"/>
        <v>43</v>
      </c>
      <c r="Q9" s="7">
        <f t="shared" si="1"/>
        <v>44</v>
      </c>
      <c r="R9" s="7">
        <f t="shared" si="1"/>
        <v>45</v>
      </c>
      <c r="S9" s="7">
        <f t="shared" si="1"/>
        <v>46</v>
      </c>
      <c r="T9" s="7">
        <f t="shared" si="1"/>
        <v>47</v>
      </c>
      <c r="U9" s="7">
        <f t="shared" si="1"/>
        <v>48</v>
      </c>
      <c r="V9" s="7">
        <f t="shared" si="1"/>
        <v>49</v>
      </c>
      <c r="W9" s="7">
        <v>50</v>
      </c>
      <c r="X9" s="7">
        <v>51</v>
      </c>
      <c r="Y9" s="7">
        <v>52</v>
      </c>
      <c r="Z9" s="7">
        <v>53</v>
      </c>
      <c r="AA9" s="8">
        <v>1</v>
      </c>
      <c r="AB9" s="8">
        <v>2</v>
      </c>
      <c r="AC9" s="8">
        <v>3</v>
      </c>
      <c r="AD9" s="8">
        <v>4</v>
      </c>
      <c r="AE9" s="9">
        <v>5</v>
      </c>
      <c r="AF9" s="9">
        <v>6</v>
      </c>
      <c r="AG9" s="9">
        <v>7</v>
      </c>
      <c r="AH9" s="9">
        <v>8</v>
      </c>
      <c r="AI9" s="9">
        <v>9</v>
      </c>
      <c r="AJ9" s="9">
        <v>10</v>
      </c>
      <c r="AK9" s="9">
        <v>11</v>
      </c>
      <c r="AL9" s="2"/>
    </row>
    <row r="10" spans="1:38" ht="15.75" customHeight="1" x14ac:dyDescent="0.2">
      <c r="A10" s="10" t="s">
        <v>11</v>
      </c>
      <c r="B10" s="11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  <c r="G10" s="11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22</v>
      </c>
      <c r="M10" s="11" t="s">
        <v>12</v>
      </c>
      <c r="N10" s="11" t="s">
        <v>13</v>
      </c>
      <c r="O10" s="11" t="s">
        <v>14</v>
      </c>
      <c r="P10" s="11" t="s">
        <v>15</v>
      </c>
      <c r="Q10" s="11" t="s">
        <v>16</v>
      </c>
      <c r="R10" s="11" t="s">
        <v>17</v>
      </c>
      <c r="S10" s="11" t="s">
        <v>18</v>
      </c>
      <c r="T10" s="11" t="s">
        <v>19</v>
      </c>
      <c r="U10" s="11" t="s">
        <v>20</v>
      </c>
      <c r="V10" s="11" t="s">
        <v>21</v>
      </c>
      <c r="W10" s="12" t="s">
        <v>22</v>
      </c>
      <c r="X10" s="12" t="s">
        <v>12</v>
      </c>
      <c r="Y10" s="12" t="s">
        <v>13</v>
      </c>
      <c r="Z10" s="12" t="s">
        <v>14</v>
      </c>
      <c r="AA10" s="12" t="s">
        <v>23</v>
      </c>
      <c r="AB10" s="11" t="s">
        <v>16</v>
      </c>
      <c r="AC10" s="11" t="s">
        <v>17</v>
      </c>
      <c r="AD10" s="11" t="s">
        <v>18</v>
      </c>
      <c r="AE10" s="11" t="s">
        <v>19</v>
      </c>
      <c r="AF10" s="11" t="s">
        <v>20</v>
      </c>
      <c r="AG10" s="13" t="s">
        <v>21</v>
      </c>
      <c r="AH10" s="13" t="s">
        <v>22</v>
      </c>
      <c r="AI10" s="13" t="s">
        <v>12</v>
      </c>
      <c r="AJ10" s="13" t="s">
        <v>13</v>
      </c>
      <c r="AK10" s="13" t="s">
        <v>14</v>
      </c>
      <c r="AL10" s="2"/>
    </row>
    <row r="11" spans="1:38" ht="12.75" customHeight="1" x14ac:dyDescent="0.2">
      <c r="A11" s="10"/>
      <c r="B11" s="14" t="s">
        <v>24</v>
      </c>
      <c r="C11" s="14" t="s">
        <v>25</v>
      </c>
      <c r="D11" s="14" t="s">
        <v>25</v>
      </c>
      <c r="E11" s="14" t="s">
        <v>24</v>
      </c>
      <c r="F11" s="14" t="s">
        <v>26</v>
      </c>
      <c r="G11" s="14" t="s">
        <v>25</v>
      </c>
      <c r="H11" s="14" t="s">
        <v>24</v>
      </c>
      <c r="I11" s="14" t="s">
        <v>25</v>
      </c>
      <c r="J11" s="14" t="s">
        <v>25</v>
      </c>
      <c r="K11" s="14" t="s">
        <v>25</v>
      </c>
      <c r="L11" s="14" t="s">
        <v>25</v>
      </c>
      <c r="M11" s="14" t="s">
        <v>24</v>
      </c>
      <c r="N11" s="14" t="s">
        <v>25</v>
      </c>
      <c r="O11" s="14" t="s">
        <v>25</v>
      </c>
      <c r="P11" s="14" t="s">
        <v>24</v>
      </c>
      <c r="Q11" s="14" t="s">
        <v>26</v>
      </c>
      <c r="R11" s="14" t="s">
        <v>25</v>
      </c>
      <c r="S11" s="14" t="s">
        <v>24</v>
      </c>
      <c r="T11" s="14" t="s">
        <v>25</v>
      </c>
      <c r="U11" s="14" t="s">
        <v>25</v>
      </c>
      <c r="V11" s="15" t="s">
        <v>25</v>
      </c>
      <c r="W11" s="16" t="s">
        <v>25</v>
      </c>
      <c r="X11" s="16" t="s">
        <v>24</v>
      </c>
      <c r="Y11" s="16" t="s">
        <v>25</v>
      </c>
      <c r="Z11" s="16" t="s">
        <v>25</v>
      </c>
      <c r="AA11" s="16" t="s">
        <v>24</v>
      </c>
      <c r="AB11" s="14" t="s">
        <v>26</v>
      </c>
      <c r="AC11" s="14" t="s">
        <v>25</v>
      </c>
      <c r="AD11" s="14" t="s">
        <v>24</v>
      </c>
      <c r="AE11" s="14" t="s">
        <v>25</v>
      </c>
      <c r="AF11" s="14" t="s">
        <v>25</v>
      </c>
      <c r="AG11" s="17" t="s">
        <v>25</v>
      </c>
      <c r="AH11" s="17" t="s">
        <v>25</v>
      </c>
      <c r="AI11" s="17" t="s">
        <v>24</v>
      </c>
      <c r="AJ11" s="17" t="s">
        <v>25</v>
      </c>
      <c r="AK11" s="17" t="s">
        <v>25</v>
      </c>
      <c r="AL11" s="2"/>
    </row>
    <row r="12" spans="1:38" ht="15.75" customHeight="1" x14ac:dyDescent="0.2">
      <c r="A12" s="18" t="s">
        <v>27</v>
      </c>
      <c r="B12" s="19" t="s">
        <v>28</v>
      </c>
      <c r="C12" s="19" t="s">
        <v>29</v>
      </c>
      <c r="D12" s="19" t="s">
        <v>30</v>
      </c>
      <c r="E12" s="19" t="s">
        <v>31</v>
      </c>
      <c r="F12" s="19" t="s">
        <v>32</v>
      </c>
      <c r="G12" s="19" t="s">
        <v>33</v>
      </c>
      <c r="H12" s="19" t="s">
        <v>34</v>
      </c>
      <c r="I12" s="19" t="s">
        <v>35</v>
      </c>
      <c r="J12" s="19" t="s">
        <v>36</v>
      </c>
      <c r="K12" s="19" t="s">
        <v>37</v>
      </c>
      <c r="L12" s="19" t="s">
        <v>38</v>
      </c>
      <c r="M12" s="19" t="s">
        <v>39</v>
      </c>
      <c r="N12" s="19" t="s">
        <v>40</v>
      </c>
      <c r="O12" s="19" t="s">
        <v>41</v>
      </c>
      <c r="P12" s="19" t="s">
        <v>42</v>
      </c>
      <c r="Q12" s="19" t="s">
        <v>43</v>
      </c>
      <c r="R12" s="19" t="s">
        <v>44</v>
      </c>
      <c r="S12" s="19" t="s">
        <v>45</v>
      </c>
      <c r="T12" s="19" t="s">
        <v>46</v>
      </c>
      <c r="U12" s="19" t="s">
        <v>47</v>
      </c>
      <c r="V12" s="20" t="s">
        <v>48</v>
      </c>
      <c r="W12" s="21" t="s">
        <v>49</v>
      </c>
      <c r="X12" s="21" t="s">
        <v>50</v>
      </c>
      <c r="Y12" s="21" t="s">
        <v>51</v>
      </c>
      <c r="Z12" s="21" t="s">
        <v>52</v>
      </c>
      <c r="AA12" s="21" t="s">
        <v>53</v>
      </c>
      <c r="AB12" s="19" t="s">
        <v>54</v>
      </c>
      <c r="AC12" s="19" t="s">
        <v>55</v>
      </c>
      <c r="AD12" s="19" t="s">
        <v>56</v>
      </c>
      <c r="AE12" s="19" t="s">
        <v>57</v>
      </c>
      <c r="AF12" s="19" t="s">
        <v>58</v>
      </c>
      <c r="AG12" s="22" t="s">
        <v>59</v>
      </c>
      <c r="AH12" s="21" t="s">
        <v>60</v>
      </c>
      <c r="AI12" s="21" t="s">
        <v>61</v>
      </c>
      <c r="AJ12" s="21" t="s">
        <v>62</v>
      </c>
      <c r="AK12" s="21" t="s">
        <v>63</v>
      </c>
      <c r="AL12" s="2"/>
    </row>
    <row r="13" spans="1:38" ht="15.75" customHeight="1" x14ac:dyDescent="0.2">
      <c r="A13" s="23"/>
      <c r="B13" s="24" t="s">
        <v>64</v>
      </c>
      <c r="C13" s="24" t="s">
        <v>65</v>
      </c>
      <c r="D13" s="24" t="s">
        <v>66</v>
      </c>
      <c r="E13" s="24" t="s">
        <v>67</v>
      </c>
      <c r="F13" s="24" t="s">
        <v>68</v>
      </c>
      <c r="G13" s="24" t="s">
        <v>69</v>
      </c>
      <c r="H13" s="24" t="s">
        <v>70</v>
      </c>
      <c r="I13" s="24" t="s">
        <v>71</v>
      </c>
      <c r="J13" s="24" t="s">
        <v>72</v>
      </c>
      <c r="K13" s="25" t="s">
        <v>73</v>
      </c>
      <c r="L13" s="24" t="s">
        <v>74</v>
      </c>
      <c r="M13" s="24" t="s">
        <v>75</v>
      </c>
      <c r="N13" s="24" t="s">
        <v>76</v>
      </c>
      <c r="O13" s="24" t="s">
        <v>77</v>
      </c>
      <c r="P13" s="24" t="s">
        <v>78</v>
      </c>
      <c r="Q13" s="24" t="s">
        <v>79</v>
      </c>
      <c r="R13" s="24" t="s">
        <v>80</v>
      </c>
      <c r="S13" s="24" t="s">
        <v>81</v>
      </c>
      <c r="T13" s="24" t="s">
        <v>82</v>
      </c>
      <c r="U13" s="24" t="s">
        <v>83</v>
      </c>
      <c r="V13" s="26" t="s">
        <v>84</v>
      </c>
      <c r="W13" s="27" t="s">
        <v>85</v>
      </c>
      <c r="X13" s="28" t="s">
        <v>86</v>
      </c>
      <c r="Y13" s="28" t="s">
        <v>87</v>
      </c>
      <c r="Z13" s="28" t="s">
        <v>88</v>
      </c>
      <c r="AA13" s="28" t="s">
        <v>89</v>
      </c>
      <c r="AB13" s="24" t="s">
        <v>90</v>
      </c>
      <c r="AC13" s="24" t="s">
        <v>91</v>
      </c>
      <c r="AD13" s="24" t="s">
        <v>92</v>
      </c>
      <c r="AE13" s="100" t="s">
        <v>93</v>
      </c>
      <c r="AF13" s="24" t="s">
        <v>94</v>
      </c>
      <c r="AG13" s="29" t="s">
        <v>95</v>
      </c>
      <c r="AH13" s="30" t="s">
        <v>96</v>
      </c>
      <c r="AI13" s="30" t="s">
        <v>97</v>
      </c>
      <c r="AJ13" s="30" t="s">
        <v>98</v>
      </c>
      <c r="AK13" s="30" t="s">
        <v>99</v>
      </c>
      <c r="AL13" s="2"/>
    </row>
    <row r="14" spans="1:38" ht="15.75" customHeight="1" x14ac:dyDescent="0.2">
      <c r="A14" s="31" t="s">
        <v>100</v>
      </c>
      <c r="B14" s="32">
        <v>43288</v>
      </c>
      <c r="C14" s="32">
        <v>43295</v>
      </c>
      <c r="D14" s="32">
        <v>43302</v>
      </c>
      <c r="E14" s="32">
        <v>43309</v>
      </c>
      <c r="F14" s="32">
        <v>43316</v>
      </c>
      <c r="G14" s="32">
        <v>43323</v>
      </c>
      <c r="H14" s="32">
        <v>43330</v>
      </c>
      <c r="I14" s="32">
        <v>43337</v>
      </c>
      <c r="J14" s="32">
        <v>43344</v>
      </c>
      <c r="K14" s="32">
        <v>43351</v>
      </c>
      <c r="L14" s="32">
        <v>43358</v>
      </c>
      <c r="M14" s="32">
        <f>+L14+7</f>
        <v>43365</v>
      </c>
      <c r="N14" s="32">
        <v>43373</v>
      </c>
      <c r="O14" s="32">
        <f t="shared" ref="O14:V14" si="2">+N14+7</f>
        <v>43380</v>
      </c>
      <c r="P14" s="32">
        <f t="shared" si="2"/>
        <v>43387</v>
      </c>
      <c r="Q14" s="32">
        <f t="shared" si="2"/>
        <v>43394</v>
      </c>
      <c r="R14" s="32">
        <f t="shared" si="2"/>
        <v>43401</v>
      </c>
      <c r="S14" s="32">
        <f t="shared" si="2"/>
        <v>43408</v>
      </c>
      <c r="T14" s="32">
        <f t="shared" si="2"/>
        <v>43415</v>
      </c>
      <c r="U14" s="32">
        <f t="shared" si="2"/>
        <v>43422</v>
      </c>
      <c r="V14" s="33">
        <f t="shared" si="2"/>
        <v>43429</v>
      </c>
      <c r="W14" s="34" t="s">
        <v>101</v>
      </c>
      <c r="X14" s="35" t="s">
        <v>102</v>
      </c>
      <c r="Y14" s="35" t="s">
        <v>103</v>
      </c>
      <c r="Z14" s="35" t="s">
        <v>104</v>
      </c>
      <c r="AA14" s="36">
        <v>43464</v>
      </c>
      <c r="AB14" s="36">
        <v>43106</v>
      </c>
      <c r="AC14" s="36">
        <v>43113</v>
      </c>
      <c r="AD14" s="37">
        <v>43485</v>
      </c>
      <c r="AE14" s="38">
        <v>43492</v>
      </c>
      <c r="AF14" s="38">
        <v>43499</v>
      </c>
      <c r="AG14" s="39" t="s">
        <v>105</v>
      </c>
      <c r="AH14" s="39" t="s">
        <v>106</v>
      </c>
      <c r="AI14" s="39" t="s">
        <v>107</v>
      </c>
      <c r="AJ14" s="39" t="s">
        <v>108</v>
      </c>
      <c r="AK14" s="39" t="s">
        <v>109</v>
      </c>
      <c r="AL14" s="2"/>
    </row>
    <row r="15" spans="1:38" ht="15.75" customHeight="1" x14ac:dyDescent="0.2">
      <c r="A15" s="40" t="s">
        <v>110</v>
      </c>
      <c r="B15" s="41"/>
      <c r="C15" s="32">
        <f>C14+3</f>
        <v>43298</v>
      </c>
      <c r="D15" s="32">
        <f>D14+3</f>
        <v>43305</v>
      </c>
      <c r="E15" s="41"/>
      <c r="F15" s="32">
        <f>F14+3</f>
        <v>43319</v>
      </c>
      <c r="G15" s="41"/>
      <c r="H15" s="32">
        <f>H14+3</f>
        <v>43333</v>
      </c>
      <c r="I15" s="41"/>
      <c r="J15" s="32">
        <f>J14+3</f>
        <v>43347</v>
      </c>
      <c r="K15" s="42"/>
      <c r="L15" s="32">
        <f>L14+3</f>
        <v>43361</v>
      </c>
      <c r="M15" s="42"/>
      <c r="N15" s="32">
        <v>43375</v>
      </c>
      <c r="O15" s="32">
        <v>0</v>
      </c>
      <c r="P15" s="32">
        <v>43389</v>
      </c>
      <c r="Q15" s="42"/>
      <c r="R15" s="32">
        <v>43403</v>
      </c>
      <c r="S15" s="42"/>
      <c r="T15" s="32">
        <v>43417</v>
      </c>
      <c r="U15" s="42"/>
      <c r="V15" s="33">
        <v>43431</v>
      </c>
      <c r="W15" s="43"/>
      <c r="X15" s="35" t="s">
        <v>111</v>
      </c>
      <c r="Y15" s="44"/>
      <c r="Z15" s="45">
        <v>43459</v>
      </c>
      <c r="AA15" s="36">
        <v>43101</v>
      </c>
      <c r="AB15" s="36">
        <v>43108</v>
      </c>
      <c r="AC15" s="36">
        <v>43115</v>
      </c>
      <c r="AD15" s="37">
        <v>43487</v>
      </c>
      <c r="AE15" s="46"/>
      <c r="AF15" s="38">
        <v>43501</v>
      </c>
      <c r="AG15" s="46"/>
      <c r="AH15" s="39" t="s">
        <v>112</v>
      </c>
      <c r="AI15" s="46"/>
      <c r="AJ15" s="39" t="s">
        <v>113</v>
      </c>
      <c r="AK15" s="46"/>
      <c r="AL15" s="2"/>
    </row>
    <row r="16" spans="1:38" ht="15.75" customHeight="1" x14ac:dyDescent="0.2">
      <c r="A16" s="40" t="s">
        <v>114</v>
      </c>
      <c r="B16" s="32">
        <f>B14+3</f>
        <v>43291</v>
      </c>
      <c r="C16" s="41"/>
      <c r="D16" s="41"/>
      <c r="E16" s="32">
        <f>E14+3</f>
        <v>43312</v>
      </c>
      <c r="F16" s="41"/>
      <c r="G16" s="32">
        <f>G14+3</f>
        <v>43326</v>
      </c>
      <c r="H16" s="41"/>
      <c r="I16" s="32">
        <f>I14+3</f>
        <v>43340</v>
      </c>
      <c r="J16" s="41"/>
      <c r="K16" s="32">
        <f>K14+3</f>
        <v>43354</v>
      </c>
      <c r="L16" s="42"/>
      <c r="M16" s="32">
        <f>M14+3</f>
        <v>43368</v>
      </c>
      <c r="N16" s="42"/>
      <c r="O16" s="32">
        <v>43382</v>
      </c>
      <c r="P16" s="42"/>
      <c r="Q16" s="32">
        <v>43396</v>
      </c>
      <c r="R16" s="42"/>
      <c r="S16" s="32">
        <v>43410</v>
      </c>
      <c r="T16" s="42"/>
      <c r="U16" s="32">
        <v>43424</v>
      </c>
      <c r="V16" s="47"/>
      <c r="W16" s="34" t="s">
        <v>115</v>
      </c>
      <c r="X16" s="48"/>
      <c r="Y16" s="35" t="s">
        <v>116</v>
      </c>
      <c r="Z16" s="48"/>
      <c r="AA16" s="49"/>
      <c r="AB16" s="48"/>
      <c r="AC16" s="48"/>
      <c r="AD16" s="50"/>
      <c r="AE16" s="46"/>
      <c r="AF16" s="46"/>
      <c r="AG16" s="46"/>
      <c r="AH16" s="46"/>
      <c r="AI16" s="46"/>
      <c r="AJ16" s="46"/>
      <c r="AK16" s="46"/>
      <c r="AL16" s="2"/>
    </row>
    <row r="17" spans="1:38" ht="15.75" customHeight="1" x14ac:dyDescent="0.2">
      <c r="A17" s="51" t="s">
        <v>117</v>
      </c>
      <c r="B17" s="32">
        <f>B16+5</f>
        <v>43296</v>
      </c>
      <c r="C17" s="32">
        <f>C15+5</f>
        <v>43303</v>
      </c>
      <c r="D17" s="32">
        <f>D15+5</f>
        <v>43310</v>
      </c>
      <c r="E17" s="32">
        <f>E16+5</f>
        <v>43317</v>
      </c>
      <c r="F17" s="32">
        <f>F15+5</f>
        <v>43324</v>
      </c>
      <c r="G17" s="32">
        <f>G16+5</f>
        <v>43331</v>
      </c>
      <c r="H17" s="32">
        <f>H15+5</f>
        <v>43338</v>
      </c>
      <c r="I17" s="32">
        <f>I16+5</f>
        <v>43345</v>
      </c>
      <c r="J17" s="32">
        <f>J15+5</f>
        <v>43352</v>
      </c>
      <c r="K17" s="32">
        <f>K16+5</f>
        <v>43359</v>
      </c>
      <c r="L17" s="32">
        <f>L15+5</f>
        <v>43366</v>
      </c>
      <c r="M17" s="32">
        <f>M16+5</f>
        <v>43373</v>
      </c>
      <c r="N17" s="32">
        <v>43380</v>
      </c>
      <c r="O17" s="32">
        <v>43387</v>
      </c>
      <c r="P17" s="32">
        <f>P15+5</f>
        <v>43394</v>
      </c>
      <c r="Q17" s="32">
        <v>43401</v>
      </c>
      <c r="R17" s="32">
        <f>R15+5</f>
        <v>43408</v>
      </c>
      <c r="S17" s="32">
        <v>43415</v>
      </c>
      <c r="T17" s="52" t="s">
        <v>118</v>
      </c>
      <c r="U17" s="32">
        <v>43429</v>
      </c>
      <c r="V17" s="33">
        <v>43436</v>
      </c>
      <c r="W17" s="34" t="s">
        <v>102</v>
      </c>
      <c r="X17" s="35" t="s">
        <v>103</v>
      </c>
      <c r="Y17" s="35" t="s">
        <v>104</v>
      </c>
      <c r="Z17" s="35" t="s">
        <v>119</v>
      </c>
      <c r="AA17" s="36">
        <v>43106</v>
      </c>
      <c r="AB17" s="36">
        <v>43113</v>
      </c>
      <c r="AC17" s="36">
        <v>43120</v>
      </c>
      <c r="AD17" s="37">
        <v>43492</v>
      </c>
      <c r="AE17" s="38">
        <v>43499</v>
      </c>
      <c r="AF17" s="38">
        <v>43506</v>
      </c>
      <c r="AG17" s="39" t="s">
        <v>106</v>
      </c>
      <c r="AH17" s="39" t="s">
        <v>120</v>
      </c>
      <c r="AI17" s="39" t="s">
        <v>108</v>
      </c>
      <c r="AJ17" s="39" t="s">
        <v>109</v>
      </c>
      <c r="AK17" s="39" t="s">
        <v>121</v>
      </c>
      <c r="AL17" s="2"/>
    </row>
    <row r="18" spans="1:38" ht="15.75" customHeight="1" x14ac:dyDescent="0.2">
      <c r="A18" s="51" t="s">
        <v>122</v>
      </c>
      <c r="B18" s="32">
        <f t="shared" ref="B18:M18" si="3">B17+2</f>
        <v>43298</v>
      </c>
      <c r="C18" s="32">
        <f t="shared" si="3"/>
        <v>43305</v>
      </c>
      <c r="D18" s="32">
        <f t="shared" si="3"/>
        <v>43312</v>
      </c>
      <c r="E18" s="32">
        <f t="shared" si="3"/>
        <v>43319</v>
      </c>
      <c r="F18" s="32">
        <f t="shared" si="3"/>
        <v>43326</v>
      </c>
      <c r="G18" s="32">
        <f t="shared" si="3"/>
        <v>43333</v>
      </c>
      <c r="H18" s="32">
        <f t="shared" si="3"/>
        <v>43340</v>
      </c>
      <c r="I18" s="32">
        <f t="shared" si="3"/>
        <v>43347</v>
      </c>
      <c r="J18" s="32">
        <f t="shared" si="3"/>
        <v>43354</v>
      </c>
      <c r="K18" s="32">
        <f t="shared" si="3"/>
        <v>43361</v>
      </c>
      <c r="L18" s="32">
        <f t="shared" si="3"/>
        <v>43368</v>
      </c>
      <c r="M18" s="32">
        <f t="shared" si="3"/>
        <v>43375</v>
      </c>
      <c r="N18" s="32">
        <v>43382</v>
      </c>
      <c r="O18" s="32">
        <f>O17+2</f>
        <v>43389</v>
      </c>
      <c r="P18" s="32">
        <f>P17+2</f>
        <v>43396</v>
      </c>
      <c r="Q18" s="32">
        <f>Q17+2</f>
        <v>43403</v>
      </c>
      <c r="R18" s="32">
        <f>R17+2</f>
        <v>43410</v>
      </c>
      <c r="S18" s="32">
        <f>S17+2</f>
        <v>43417</v>
      </c>
      <c r="T18" s="52" t="s">
        <v>118</v>
      </c>
      <c r="U18" s="52" t="s">
        <v>118</v>
      </c>
      <c r="V18" s="52" t="s">
        <v>118</v>
      </c>
      <c r="W18" s="52" t="s">
        <v>118</v>
      </c>
      <c r="X18" s="35" t="s">
        <v>116</v>
      </c>
      <c r="Y18" s="35" t="s">
        <v>123</v>
      </c>
      <c r="Z18" s="35" t="s">
        <v>124</v>
      </c>
      <c r="AA18" s="36">
        <f t="shared" ref="AA18:AF18" si="4">+AA17+2</f>
        <v>43108</v>
      </c>
      <c r="AB18" s="36">
        <f t="shared" si="4"/>
        <v>43115</v>
      </c>
      <c r="AC18" s="36">
        <f t="shared" si="4"/>
        <v>43122</v>
      </c>
      <c r="AD18" s="37">
        <f t="shared" si="4"/>
        <v>43494</v>
      </c>
      <c r="AE18" s="38">
        <f t="shared" si="4"/>
        <v>43501</v>
      </c>
      <c r="AF18" s="38">
        <f t="shared" si="4"/>
        <v>43508</v>
      </c>
      <c r="AG18" s="39" t="s">
        <v>112</v>
      </c>
      <c r="AH18" s="39" t="s">
        <v>125</v>
      </c>
      <c r="AI18" s="39" t="s">
        <v>113</v>
      </c>
      <c r="AJ18" s="39" t="s">
        <v>126</v>
      </c>
      <c r="AK18" s="39" t="s">
        <v>127</v>
      </c>
      <c r="AL18" s="2"/>
    </row>
    <row r="19" spans="1:38" ht="15.75" customHeight="1" x14ac:dyDescent="0.2">
      <c r="A19" s="53" t="s">
        <v>128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4"/>
      <c r="N19" s="54"/>
      <c r="O19" s="54"/>
      <c r="P19" s="54"/>
      <c r="Q19" s="54"/>
      <c r="R19" s="54"/>
      <c r="S19" s="54"/>
      <c r="T19" s="55">
        <v>43424</v>
      </c>
      <c r="U19" s="55">
        <v>43431</v>
      </c>
      <c r="V19" s="55">
        <v>43438</v>
      </c>
      <c r="W19" s="55">
        <v>43445</v>
      </c>
      <c r="X19" s="56"/>
      <c r="Y19" s="56"/>
      <c r="Z19" s="56"/>
      <c r="AA19" s="57"/>
      <c r="AB19" s="57"/>
      <c r="AC19" s="57"/>
      <c r="AD19" s="58"/>
      <c r="AE19" s="59"/>
      <c r="AF19" s="59"/>
      <c r="AG19" s="59"/>
      <c r="AH19" s="59"/>
      <c r="AI19" s="59"/>
      <c r="AJ19" s="59"/>
      <c r="AK19" s="59"/>
      <c r="AL19" s="2"/>
    </row>
    <row r="20" spans="1:38" ht="15.75" customHeight="1" x14ac:dyDescent="0.2">
      <c r="A20" s="51" t="s">
        <v>129</v>
      </c>
      <c r="B20" s="32">
        <f t="shared" ref="B20:M20" si="5">B18+28</f>
        <v>43326</v>
      </c>
      <c r="C20" s="32">
        <f t="shared" si="5"/>
        <v>43333</v>
      </c>
      <c r="D20" s="32">
        <f t="shared" si="5"/>
        <v>43340</v>
      </c>
      <c r="E20" s="32">
        <f t="shared" si="5"/>
        <v>43347</v>
      </c>
      <c r="F20" s="32">
        <f t="shared" si="5"/>
        <v>43354</v>
      </c>
      <c r="G20" s="32">
        <f t="shared" si="5"/>
        <v>43361</v>
      </c>
      <c r="H20" s="32">
        <f t="shared" si="5"/>
        <v>43368</v>
      </c>
      <c r="I20" s="32">
        <f t="shared" si="5"/>
        <v>43375</v>
      </c>
      <c r="J20" s="32">
        <f t="shared" si="5"/>
        <v>43382</v>
      </c>
      <c r="K20" s="32">
        <f t="shared" si="5"/>
        <v>43389</v>
      </c>
      <c r="L20" s="32">
        <f t="shared" si="5"/>
        <v>43396</v>
      </c>
      <c r="M20" s="32">
        <f t="shared" si="5"/>
        <v>43403</v>
      </c>
      <c r="N20" s="32">
        <v>43410</v>
      </c>
      <c r="O20" s="32">
        <f>O18+28</f>
        <v>43417</v>
      </c>
      <c r="P20" s="32">
        <f>P18+28</f>
        <v>43424</v>
      </c>
      <c r="Q20" s="32">
        <f>Q18+28</f>
        <v>43431</v>
      </c>
      <c r="R20" s="32">
        <f>R18+28</f>
        <v>43438</v>
      </c>
      <c r="S20" s="32">
        <f>S18+28</f>
        <v>43445</v>
      </c>
      <c r="T20" s="32">
        <v>43452</v>
      </c>
      <c r="U20" s="32">
        <v>43456</v>
      </c>
      <c r="V20" s="32">
        <v>43101</v>
      </c>
      <c r="W20" s="34" t="s">
        <v>130</v>
      </c>
      <c r="X20" s="35" t="s">
        <v>131</v>
      </c>
      <c r="Y20" s="35" t="s">
        <v>132</v>
      </c>
      <c r="Z20" s="35" t="s">
        <v>133</v>
      </c>
      <c r="AA20" s="36">
        <f t="shared" ref="AA20:AF20" si="6">+AA18+28</f>
        <v>43136</v>
      </c>
      <c r="AB20" s="36">
        <f t="shared" si="6"/>
        <v>43143</v>
      </c>
      <c r="AC20" s="36">
        <f t="shared" si="6"/>
        <v>43150</v>
      </c>
      <c r="AD20" s="37">
        <f t="shared" si="6"/>
        <v>43522</v>
      </c>
      <c r="AE20" s="38">
        <f t="shared" si="6"/>
        <v>43529</v>
      </c>
      <c r="AF20" s="38">
        <f t="shared" si="6"/>
        <v>43536</v>
      </c>
      <c r="AG20" s="39" t="s">
        <v>127</v>
      </c>
      <c r="AH20" s="39" t="s">
        <v>134</v>
      </c>
      <c r="AI20" s="39" t="s">
        <v>135</v>
      </c>
      <c r="AJ20" s="39" t="s">
        <v>136</v>
      </c>
      <c r="AK20" s="39" t="s">
        <v>137</v>
      </c>
      <c r="AL20" s="2"/>
    </row>
    <row r="21" spans="1:38" ht="15.75" customHeight="1" x14ac:dyDescent="0.2">
      <c r="A21" s="40" t="s">
        <v>138</v>
      </c>
      <c r="B21" s="60">
        <f t="shared" ref="B21:M21" si="7">B20+3</f>
        <v>43329</v>
      </c>
      <c r="C21" s="60">
        <f t="shared" si="7"/>
        <v>43336</v>
      </c>
      <c r="D21" s="60">
        <f t="shared" si="7"/>
        <v>43343</v>
      </c>
      <c r="E21" s="60">
        <f t="shared" si="7"/>
        <v>43350</v>
      </c>
      <c r="F21" s="60">
        <f t="shared" si="7"/>
        <v>43357</v>
      </c>
      <c r="G21" s="60">
        <f t="shared" si="7"/>
        <v>43364</v>
      </c>
      <c r="H21" s="60">
        <f t="shared" si="7"/>
        <v>43371</v>
      </c>
      <c r="I21" s="60">
        <f t="shared" si="7"/>
        <v>43378</v>
      </c>
      <c r="J21" s="60">
        <f t="shared" si="7"/>
        <v>43385</v>
      </c>
      <c r="K21" s="60">
        <f t="shared" si="7"/>
        <v>43392</v>
      </c>
      <c r="L21" s="60">
        <f t="shared" si="7"/>
        <v>43399</v>
      </c>
      <c r="M21" s="60">
        <f t="shared" si="7"/>
        <v>43406</v>
      </c>
      <c r="N21" s="60">
        <v>43413</v>
      </c>
      <c r="O21" s="60">
        <f t="shared" ref="O21:V21" si="8">O20+3</f>
        <v>43420</v>
      </c>
      <c r="P21" s="60">
        <f t="shared" si="8"/>
        <v>43427</v>
      </c>
      <c r="Q21" s="60">
        <f t="shared" si="8"/>
        <v>43434</v>
      </c>
      <c r="R21" s="60">
        <f t="shared" si="8"/>
        <v>43441</v>
      </c>
      <c r="S21" s="60">
        <f t="shared" si="8"/>
        <v>43448</v>
      </c>
      <c r="T21" s="60">
        <f t="shared" si="8"/>
        <v>43455</v>
      </c>
      <c r="U21" s="60">
        <f t="shared" si="8"/>
        <v>43459</v>
      </c>
      <c r="V21" s="60">
        <f t="shared" si="8"/>
        <v>43104</v>
      </c>
      <c r="W21" s="61" t="s">
        <v>139</v>
      </c>
      <c r="X21" s="62" t="s">
        <v>140</v>
      </c>
      <c r="Y21" s="62" t="s">
        <v>141</v>
      </c>
      <c r="Z21" s="62" t="s">
        <v>142</v>
      </c>
      <c r="AA21" s="63">
        <f t="shared" ref="AA21:AF21" si="9">+AA20+3</f>
        <v>43139</v>
      </c>
      <c r="AB21" s="63">
        <f t="shared" si="9"/>
        <v>43146</v>
      </c>
      <c r="AC21" s="63">
        <f t="shared" si="9"/>
        <v>43153</v>
      </c>
      <c r="AD21" s="64">
        <f t="shared" si="9"/>
        <v>43525</v>
      </c>
      <c r="AE21" s="65">
        <f t="shared" si="9"/>
        <v>43532</v>
      </c>
      <c r="AF21" s="65">
        <f t="shared" si="9"/>
        <v>43539</v>
      </c>
      <c r="AG21" s="66" t="s">
        <v>143</v>
      </c>
      <c r="AH21" s="66" t="s">
        <v>144</v>
      </c>
      <c r="AI21" s="66" t="s">
        <v>145</v>
      </c>
      <c r="AJ21" s="66" t="s">
        <v>146</v>
      </c>
      <c r="AK21" s="66" t="s">
        <v>147</v>
      </c>
      <c r="AL21" s="2"/>
    </row>
    <row r="22" spans="1:38" ht="15.75" customHeight="1" x14ac:dyDescent="0.2">
      <c r="A22" s="40" t="s">
        <v>148</v>
      </c>
      <c r="B22" s="67">
        <f t="shared" ref="B22:M22" si="10">B21+0</f>
        <v>43329</v>
      </c>
      <c r="C22" s="67">
        <f t="shared" si="10"/>
        <v>43336</v>
      </c>
      <c r="D22" s="67">
        <f t="shared" si="10"/>
        <v>43343</v>
      </c>
      <c r="E22" s="67">
        <f t="shared" si="10"/>
        <v>43350</v>
      </c>
      <c r="F22" s="67">
        <f t="shared" si="10"/>
        <v>43357</v>
      </c>
      <c r="G22" s="67">
        <f t="shared" si="10"/>
        <v>43364</v>
      </c>
      <c r="H22" s="67">
        <f t="shared" si="10"/>
        <v>43371</v>
      </c>
      <c r="I22" s="67">
        <f t="shared" si="10"/>
        <v>43378</v>
      </c>
      <c r="J22" s="67">
        <f t="shared" si="10"/>
        <v>43385</v>
      </c>
      <c r="K22" s="67">
        <f t="shared" si="10"/>
        <v>43392</v>
      </c>
      <c r="L22" s="67">
        <f t="shared" si="10"/>
        <v>43399</v>
      </c>
      <c r="M22" s="67">
        <f t="shared" si="10"/>
        <v>43406</v>
      </c>
      <c r="N22" s="67">
        <v>43413</v>
      </c>
      <c r="O22" s="67">
        <f t="shared" ref="O22:V22" si="11">O21+0</f>
        <v>43420</v>
      </c>
      <c r="P22" s="67">
        <f t="shared" si="11"/>
        <v>43427</v>
      </c>
      <c r="Q22" s="67">
        <f t="shared" si="11"/>
        <v>43434</v>
      </c>
      <c r="R22" s="67">
        <f t="shared" si="11"/>
        <v>43441</v>
      </c>
      <c r="S22" s="67">
        <f t="shared" si="11"/>
        <v>43448</v>
      </c>
      <c r="T22" s="67">
        <f t="shared" si="11"/>
        <v>43455</v>
      </c>
      <c r="U22" s="67">
        <f t="shared" si="11"/>
        <v>43459</v>
      </c>
      <c r="V22" s="67">
        <f t="shared" si="11"/>
        <v>43104</v>
      </c>
      <c r="W22" s="68" t="s">
        <v>139</v>
      </c>
      <c r="X22" s="68" t="s">
        <v>140</v>
      </c>
      <c r="Y22" s="68" t="s">
        <v>141</v>
      </c>
      <c r="Z22" s="68" t="s">
        <v>142</v>
      </c>
      <c r="AA22" s="67">
        <f t="shared" ref="AA22:AF22" si="12">+AA21+0</f>
        <v>43139</v>
      </c>
      <c r="AB22" s="67">
        <f t="shared" si="12"/>
        <v>43146</v>
      </c>
      <c r="AC22" s="67">
        <f t="shared" si="12"/>
        <v>43153</v>
      </c>
      <c r="AD22" s="64">
        <f t="shared" si="12"/>
        <v>43525</v>
      </c>
      <c r="AE22" s="65">
        <f t="shared" si="12"/>
        <v>43532</v>
      </c>
      <c r="AF22" s="65">
        <f t="shared" si="12"/>
        <v>43539</v>
      </c>
      <c r="AG22" s="66" t="s">
        <v>143</v>
      </c>
      <c r="AH22" s="66" t="s">
        <v>144</v>
      </c>
      <c r="AI22" s="66" t="s">
        <v>145</v>
      </c>
      <c r="AJ22" s="66" t="s">
        <v>146</v>
      </c>
      <c r="AK22" s="66" t="s">
        <v>147</v>
      </c>
      <c r="AL22" s="2"/>
    </row>
    <row r="23" spans="1:38" ht="15.75" customHeight="1" x14ac:dyDescent="0.2">
      <c r="A23" s="40" t="s">
        <v>149</v>
      </c>
      <c r="B23" s="67">
        <f t="shared" ref="B23:M23" si="13">B22+3</f>
        <v>43332</v>
      </c>
      <c r="C23" s="67">
        <f t="shared" si="13"/>
        <v>43339</v>
      </c>
      <c r="D23" s="67">
        <f t="shared" si="13"/>
        <v>43346</v>
      </c>
      <c r="E23" s="67">
        <f t="shared" si="13"/>
        <v>43353</v>
      </c>
      <c r="F23" s="67">
        <f t="shared" si="13"/>
        <v>43360</v>
      </c>
      <c r="G23" s="67">
        <f t="shared" si="13"/>
        <v>43367</v>
      </c>
      <c r="H23" s="67">
        <f t="shared" si="13"/>
        <v>43374</v>
      </c>
      <c r="I23" s="67">
        <f t="shared" si="13"/>
        <v>43381</v>
      </c>
      <c r="J23" s="67">
        <f t="shared" si="13"/>
        <v>43388</v>
      </c>
      <c r="K23" s="67">
        <f t="shared" si="13"/>
        <v>43395</v>
      </c>
      <c r="L23" s="67">
        <f t="shared" si="13"/>
        <v>43402</v>
      </c>
      <c r="M23" s="67">
        <f t="shared" si="13"/>
        <v>43409</v>
      </c>
      <c r="N23" s="67">
        <v>43416</v>
      </c>
      <c r="O23" s="67">
        <f t="shared" ref="O23:V23" si="14">O22+3</f>
        <v>43423</v>
      </c>
      <c r="P23" s="67">
        <f t="shared" si="14"/>
        <v>43430</v>
      </c>
      <c r="Q23" s="67">
        <f t="shared" si="14"/>
        <v>43437</v>
      </c>
      <c r="R23" s="67">
        <f t="shared" si="14"/>
        <v>43444</v>
      </c>
      <c r="S23" s="67">
        <f t="shared" si="14"/>
        <v>43451</v>
      </c>
      <c r="T23" s="67">
        <f t="shared" si="14"/>
        <v>43458</v>
      </c>
      <c r="U23" s="67">
        <f t="shared" si="14"/>
        <v>43462</v>
      </c>
      <c r="V23" s="67">
        <f t="shared" si="14"/>
        <v>43107</v>
      </c>
      <c r="W23" s="68" t="s">
        <v>150</v>
      </c>
      <c r="X23" s="68" t="s">
        <v>151</v>
      </c>
      <c r="Y23" s="68" t="s">
        <v>152</v>
      </c>
      <c r="Z23" s="68" t="s">
        <v>153</v>
      </c>
      <c r="AA23" s="67">
        <f t="shared" ref="AA23:AF23" si="15">+AA22+3</f>
        <v>43142</v>
      </c>
      <c r="AB23" s="67">
        <f t="shared" si="15"/>
        <v>43149</v>
      </c>
      <c r="AC23" s="67">
        <f t="shared" si="15"/>
        <v>43156</v>
      </c>
      <c r="AD23" s="64">
        <f t="shared" si="15"/>
        <v>43528</v>
      </c>
      <c r="AE23" s="65">
        <f t="shared" si="15"/>
        <v>43535</v>
      </c>
      <c r="AF23" s="65">
        <f t="shared" si="15"/>
        <v>43542</v>
      </c>
      <c r="AG23" s="66" t="s">
        <v>154</v>
      </c>
      <c r="AH23" s="66" t="s">
        <v>155</v>
      </c>
      <c r="AI23" s="66" t="s">
        <v>156</v>
      </c>
      <c r="AJ23" s="66" t="s">
        <v>157</v>
      </c>
      <c r="AK23" s="66" t="s">
        <v>158</v>
      </c>
      <c r="AL23" s="2"/>
    </row>
    <row r="24" spans="1:38" ht="15.75" customHeight="1" x14ac:dyDescent="0.2">
      <c r="A24" s="40" t="s">
        <v>159</v>
      </c>
      <c r="B24" s="67">
        <f t="shared" ref="B24:M24" si="16">B23+2</f>
        <v>43334</v>
      </c>
      <c r="C24" s="67">
        <f t="shared" si="16"/>
        <v>43341</v>
      </c>
      <c r="D24" s="67">
        <f t="shared" si="16"/>
        <v>43348</v>
      </c>
      <c r="E24" s="67">
        <f t="shared" si="16"/>
        <v>43355</v>
      </c>
      <c r="F24" s="67">
        <f t="shared" si="16"/>
        <v>43362</v>
      </c>
      <c r="G24" s="67">
        <f t="shared" si="16"/>
        <v>43369</v>
      </c>
      <c r="H24" s="67">
        <f t="shared" si="16"/>
        <v>43376</v>
      </c>
      <c r="I24" s="67">
        <f t="shared" si="16"/>
        <v>43383</v>
      </c>
      <c r="J24" s="67">
        <f t="shared" si="16"/>
        <v>43390</v>
      </c>
      <c r="K24" s="67">
        <f t="shared" si="16"/>
        <v>43397</v>
      </c>
      <c r="L24" s="67">
        <f t="shared" si="16"/>
        <v>43404</v>
      </c>
      <c r="M24" s="67">
        <f t="shared" si="16"/>
        <v>43411</v>
      </c>
      <c r="N24" s="67">
        <v>43418</v>
      </c>
      <c r="O24" s="67">
        <f t="shared" ref="O24:V24" si="17">O23+2</f>
        <v>43425</v>
      </c>
      <c r="P24" s="67">
        <f t="shared" si="17"/>
        <v>43432</v>
      </c>
      <c r="Q24" s="67">
        <f t="shared" si="17"/>
        <v>43439</v>
      </c>
      <c r="R24" s="67">
        <f t="shared" si="17"/>
        <v>43446</v>
      </c>
      <c r="S24" s="67">
        <f t="shared" si="17"/>
        <v>43453</v>
      </c>
      <c r="T24" s="67">
        <f t="shared" si="17"/>
        <v>43460</v>
      </c>
      <c r="U24" s="67">
        <f t="shared" si="17"/>
        <v>43464</v>
      </c>
      <c r="V24" s="67">
        <f t="shared" si="17"/>
        <v>43109</v>
      </c>
      <c r="W24" s="68" t="s">
        <v>160</v>
      </c>
      <c r="X24" s="68" t="s">
        <v>161</v>
      </c>
      <c r="Y24" s="68" t="s">
        <v>162</v>
      </c>
      <c r="Z24" s="68" t="s">
        <v>163</v>
      </c>
      <c r="AA24" s="67">
        <f t="shared" ref="AA24:AF24" si="18">+AA23+2</f>
        <v>43144</v>
      </c>
      <c r="AB24" s="67">
        <f t="shared" si="18"/>
        <v>43151</v>
      </c>
      <c r="AC24" s="67">
        <f t="shared" si="18"/>
        <v>43158</v>
      </c>
      <c r="AD24" s="64">
        <f t="shared" si="18"/>
        <v>43530</v>
      </c>
      <c r="AE24" s="65">
        <f t="shared" si="18"/>
        <v>43537</v>
      </c>
      <c r="AF24" s="65">
        <f t="shared" si="18"/>
        <v>43544</v>
      </c>
      <c r="AG24" s="66" t="s">
        <v>164</v>
      </c>
      <c r="AH24" s="66" t="s">
        <v>165</v>
      </c>
      <c r="AI24" s="66" t="s">
        <v>166</v>
      </c>
      <c r="AJ24" s="66" t="s">
        <v>167</v>
      </c>
      <c r="AK24" s="66" t="s">
        <v>168</v>
      </c>
      <c r="AL24" s="2"/>
    </row>
    <row r="25" spans="1:38" ht="15.75" customHeight="1" x14ac:dyDescent="0.2">
      <c r="A25" s="69" t="s">
        <v>169</v>
      </c>
      <c r="B25" s="70">
        <f t="shared" ref="B25:M25" si="19">B24+3</f>
        <v>43337</v>
      </c>
      <c r="C25" s="70">
        <f t="shared" si="19"/>
        <v>43344</v>
      </c>
      <c r="D25" s="70">
        <f t="shared" si="19"/>
        <v>43351</v>
      </c>
      <c r="E25" s="70">
        <f t="shared" si="19"/>
        <v>43358</v>
      </c>
      <c r="F25" s="70">
        <f t="shared" si="19"/>
        <v>43365</v>
      </c>
      <c r="G25" s="70">
        <f t="shared" si="19"/>
        <v>43372</v>
      </c>
      <c r="H25" s="70">
        <f t="shared" si="19"/>
        <v>43379</v>
      </c>
      <c r="I25" s="70">
        <f t="shared" si="19"/>
        <v>43386</v>
      </c>
      <c r="J25" s="70">
        <f t="shared" si="19"/>
        <v>43393</v>
      </c>
      <c r="K25" s="70">
        <f t="shared" si="19"/>
        <v>43400</v>
      </c>
      <c r="L25" s="70">
        <f t="shared" si="19"/>
        <v>43407</v>
      </c>
      <c r="M25" s="70">
        <f t="shared" si="19"/>
        <v>43414</v>
      </c>
      <c r="N25" s="70">
        <v>43421</v>
      </c>
      <c r="O25" s="70">
        <f t="shared" ref="O25:V25" si="20">O24+3</f>
        <v>43428</v>
      </c>
      <c r="P25" s="70">
        <f t="shared" si="20"/>
        <v>43435</v>
      </c>
      <c r="Q25" s="70">
        <f t="shared" si="20"/>
        <v>43442</v>
      </c>
      <c r="R25" s="70">
        <f t="shared" si="20"/>
        <v>43449</v>
      </c>
      <c r="S25" s="70">
        <f t="shared" si="20"/>
        <v>43456</v>
      </c>
      <c r="T25" s="70">
        <f t="shared" si="20"/>
        <v>43463</v>
      </c>
      <c r="U25" s="70">
        <f t="shared" si="20"/>
        <v>43467</v>
      </c>
      <c r="V25" s="70">
        <f t="shared" si="20"/>
        <v>43112</v>
      </c>
      <c r="W25" s="71" t="s">
        <v>170</v>
      </c>
      <c r="X25" s="72" t="s">
        <v>171</v>
      </c>
      <c r="Y25" s="72" t="s">
        <v>172</v>
      </c>
      <c r="Z25" s="72" t="s">
        <v>173</v>
      </c>
      <c r="AA25" s="73">
        <f t="shared" ref="AA25:AF25" si="21">+AA24+4</f>
        <v>43148</v>
      </c>
      <c r="AB25" s="73">
        <f t="shared" si="21"/>
        <v>43155</v>
      </c>
      <c r="AC25" s="73">
        <f t="shared" si="21"/>
        <v>43162</v>
      </c>
      <c r="AD25" s="74">
        <f t="shared" si="21"/>
        <v>43534</v>
      </c>
      <c r="AE25" s="75">
        <f t="shared" si="21"/>
        <v>43541</v>
      </c>
      <c r="AF25" s="75">
        <f t="shared" si="21"/>
        <v>43548</v>
      </c>
      <c r="AG25" s="76" t="s">
        <v>174</v>
      </c>
      <c r="AH25" s="76" t="s">
        <v>175</v>
      </c>
      <c r="AI25" s="76" t="s">
        <v>176</v>
      </c>
      <c r="AJ25" s="76" t="s">
        <v>177</v>
      </c>
      <c r="AK25" s="76" t="s">
        <v>178</v>
      </c>
      <c r="AL25" s="2"/>
    </row>
    <row r="26" spans="1:38" ht="36.75" customHeight="1" x14ac:dyDescent="0.2">
      <c r="A26" s="77" t="s">
        <v>179</v>
      </c>
      <c r="B26" s="78"/>
      <c r="C26" s="78"/>
      <c r="D26" s="78"/>
      <c r="E26" s="78"/>
      <c r="F26" s="78"/>
      <c r="G26" s="78"/>
      <c r="H26" s="78"/>
      <c r="I26" s="78"/>
      <c r="J26" s="78"/>
      <c r="K26" s="79" t="s">
        <v>180</v>
      </c>
      <c r="L26" s="79" t="s">
        <v>180</v>
      </c>
      <c r="M26" s="79" t="s">
        <v>180</v>
      </c>
      <c r="N26" s="80" t="str">
        <f>HYPERLINK("https://www.dictionary.com/browse/stacking","STACKING")</f>
        <v>STACKING</v>
      </c>
      <c r="O26" s="80" t="str">
        <f>HYPERLINK("https://drive.google.com/open?id=11VAUZajLVjdbD48xNniKwOpO_yVtYeMX","STACKING")</f>
        <v>STACKING</v>
      </c>
      <c r="P26" s="80" t="str">
        <f>HYPERLINK("https://drive.google.com/open?id=125yNAvdWsc_dQW2aBYTqg5p1IpO9UaI2","STACKING")</f>
        <v>STACKING</v>
      </c>
      <c r="Q26" s="81" t="str">
        <f>HYPERLINK("https://drive.google.com/open?id=12C-dp4l5NvFssp03SczWwBG_CRNwQ-Yb","STACKING")</f>
        <v>STACKING</v>
      </c>
      <c r="R26" s="80" t="str">
        <f>HYPERLINK("https://drive.google.com/open?id=12WkeqRiq_BFdvBIeNYCnsQBtmGcdKdxO","STACKING")</f>
        <v>STACKING</v>
      </c>
      <c r="S26" s="80" t="str">
        <f>HYPERLINK("https://drive.google.com/open?id=10JehriCOuSm0q3ZNX5eTnJMNn1DTzhOQ","STACKING")</f>
        <v>STACKING</v>
      </c>
      <c r="T26" s="80" t="str">
        <f>HYPERLINK("https://drive.google.com/open?id=134jmFucSoLKbzxifH3agYUK71rq2QMtX","STACKING")</f>
        <v>STACKING</v>
      </c>
      <c r="U26" s="80" t="str">
        <f>HYPERLINK("https://drive.google.com/open?id=13ZIF-XCzWpOQCfUWTy3h0q4ii715VvEH","STACKING")</f>
        <v>STACKING</v>
      </c>
      <c r="V26" s="80" t="str">
        <f>HYPERLINK("https://drive.google.com/open?id=13J6tZKZTSUv90ABWu8bbkS3U1nNKF0nM","STACKING")</f>
        <v>STACKING</v>
      </c>
      <c r="W26" s="80" t="str">
        <f>HYPERLINK("https://drive.google.com/open?id=13aMk6H8vyrMxhEGUsmvLQ-c4iwV-_fzd","STACKING")</f>
        <v>STACKING</v>
      </c>
      <c r="X26" s="82" t="str">
        <f>HYPERLINK("https://drive.google.com/open?id=13pJWhk6A8GddRci94ieJhBKqSE8SxtXK","STACKING")</f>
        <v>STACKING</v>
      </c>
      <c r="Y26" s="82" t="str">
        <f>HYPERLINK("https://drive.google.com/open?id=14CFwjuhE-LntOwjtrW0pUblJLrMm1Ye2","STACKING")</f>
        <v>STACKING</v>
      </c>
      <c r="Z26" s="83"/>
      <c r="AA26" s="83"/>
      <c r="AB26" s="83"/>
      <c r="AC26" s="83"/>
      <c r="AD26" s="83"/>
      <c r="AE26" s="83"/>
      <c r="AF26" s="83"/>
      <c r="AG26" s="84"/>
      <c r="AH26" s="84"/>
      <c r="AI26" s="84"/>
      <c r="AJ26" s="84"/>
      <c r="AK26" s="84"/>
      <c r="AL26" s="2"/>
    </row>
    <row r="27" spans="1:38" ht="45" customHeight="1" x14ac:dyDescent="0.2">
      <c r="A27" s="8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 hidden="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"/>
      <c r="AE28" s="4"/>
      <c r="AF28" s="4"/>
      <c r="AG28" s="4"/>
      <c r="AH28" s="4"/>
      <c r="AI28" s="4"/>
      <c r="AJ28" s="2"/>
      <c r="AK28" s="2"/>
      <c r="AL28" s="2"/>
    </row>
    <row r="29" spans="1:38" ht="15.75" customHeight="1" x14ac:dyDescent="0.2">
      <c r="A29" s="5" t="s">
        <v>181</v>
      </c>
      <c r="B29" s="311" t="s">
        <v>1</v>
      </c>
      <c r="C29" s="306"/>
      <c r="D29" s="312"/>
      <c r="E29" s="316" t="s">
        <v>2</v>
      </c>
      <c r="F29" s="306"/>
      <c r="G29" s="306"/>
      <c r="H29" s="312"/>
      <c r="I29" s="316" t="s">
        <v>3</v>
      </c>
      <c r="J29" s="306"/>
      <c r="K29" s="306"/>
      <c r="L29" s="312"/>
      <c r="M29" s="317" t="s">
        <v>4</v>
      </c>
      <c r="N29" s="301"/>
      <c r="O29" s="301"/>
      <c r="P29" s="301"/>
      <c r="Q29" s="304"/>
      <c r="R29" s="317" t="s">
        <v>5</v>
      </c>
      <c r="S29" s="301"/>
      <c r="T29" s="301"/>
      <c r="U29" s="304"/>
      <c r="V29" s="318" t="s">
        <v>6</v>
      </c>
      <c r="W29" s="301"/>
      <c r="X29" s="301"/>
      <c r="Y29" s="301"/>
      <c r="Z29" s="301"/>
      <c r="AA29" s="300" t="s">
        <v>7</v>
      </c>
      <c r="AB29" s="301"/>
      <c r="AC29" s="301"/>
      <c r="AD29" s="304"/>
      <c r="AE29" s="300" t="s">
        <v>8</v>
      </c>
      <c r="AF29" s="301"/>
      <c r="AG29" s="301"/>
      <c r="AH29" s="301"/>
      <c r="AI29" s="300" t="s">
        <v>9</v>
      </c>
      <c r="AJ29" s="301"/>
      <c r="AK29" s="304"/>
      <c r="AL29" s="2"/>
    </row>
    <row r="30" spans="1:38" ht="15.75" customHeight="1" x14ac:dyDescent="0.2">
      <c r="A30" s="6" t="s">
        <v>10</v>
      </c>
      <c r="B30" s="7">
        <v>29</v>
      </c>
      <c r="C30" s="7">
        <f t="shared" ref="C30:L30" si="22">B30+1</f>
        <v>30</v>
      </c>
      <c r="D30" s="7">
        <f t="shared" si="22"/>
        <v>31</v>
      </c>
      <c r="E30" s="7">
        <f t="shared" si="22"/>
        <v>32</v>
      </c>
      <c r="F30" s="7">
        <f t="shared" si="22"/>
        <v>33</v>
      </c>
      <c r="G30" s="7">
        <f t="shared" si="22"/>
        <v>34</v>
      </c>
      <c r="H30" s="7">
        <f t="shared" si="22"/>
        <v>35</v>
      </c>
      <c r="I30" s="7">
        <f t="shared" si="22"/>
        <v>36</v>
      </c>
      <c r="J30" s="7">
        <f t="shared" si="22"/>
        <v>37</v>
      </c>
      <c r="K30" s="7">
        <f t="shared" si="22"/>
        <v>38</v>
      </c>
      <c r="L30" s="7">
        <f t="shared" si="22"/>
        <v>39</v>
      </c>
      <c r="M30" s="7">
        <v>40</v>
      </c>
      <c r="N30" s="7">
        <f t="shared" ref="N30:V30" si="23">M30+1</f>
        <v>41</v>
      </c>
      <c r="O30" s="7">
        <f t="shared" si="23"/>
        <v>42</v>
      </c>
      <c r="P30" s="7">
        <f t="shared" si="23"/>
        <v>43</v>
      </c>
      <c r="Q30" s="7">
        <f t="shared" si="23"/>
        <v>44</v>
      </c>
      <c r="R30" s="7">
        <f t="shared" si="23"/>
        <v>45</v>
      </c>
      <c r="S30" s="7">
        <f t="shared" si="23"/>
        <v>46</v>
      </c>
      <c r="T30" s="7">
        <f t="shared" si="23"/>
        <v>47</v>
      </c>
      <c r="U30" s="7">
        <f t="shared" si="23"/>
        <v>48</v>
      </c>
      <c r="V30" s="7">
        <f t="shared" si="23"/>
        <v>49</v>
      </c>
      <c r="W30" s="7">
        <v>50</v>
      </c>
      <c r="X30" s="7">
        <v>51</v>
      </c>
      <c r="Y30" s="7">
        <v>52</v>
      </c>
      <c r="Z30" s="7">
        <v>53</v>
      </c>
      <c r="AA30" s="8">
        <v>1</v>
      </c>
      <c r="AB30" s="8">
        <v>2</v>
      </c>
      <c r="AC30" s="8">
        <v>3</v>
      </c>
      <c r="AD30" s="8">
        <v>4</v>
      </c>
      <c r="AE30" s="9">
        <v>5</v>
      </c>
      <c r="AF30" s="9">
        <v>6</v>
      </c>
      <c r="AG30" s="9">
        <v>7</v>
      </c>
      <c r="AH30" s="9">
        <v>8</v>
      </c>
      <c r="AI30" s="9">
        <v>9</v>
      </c>
      <c r="AJ30" s="9">
        <v>10</v>
      </c>
      <c r="AK30" s="9">
        <v>11</v>
      </c>
      <c r="AL30" s="2"/>
    </row>
    <row r="31" spans="1:38" ht="15.75" customHeight="1" x14ac:dyDescent="0.2">
      <c r="A31" s="10" t="s">
        <v>11</v>
      </c>
      <c r="B31" s="11" t="s">
        <v>182</v>
      </c>
      <c r="C31" s="11" t="s">
        <v>183</v>
      </c>
      <c r="D31" s="11" t="s">
        <v>184</v>
      </c>
      <c r="E31" s="11" t="s">
        <v>185</v>
      </c>
      <c r="F31" s="11" t="s">
        <v>186</v>
      </c>
      <c r="G31" s="11" t="s">
        <v>187</v>
      </c>
      <c r="H31" s="11" t="s">
        <v>188</v>
      </c>
      <c r="I31" s="11" t="s">
        <v>189</v>
      </c>
      <c r="J31" s="11" t="s">
        <v>190</v>
      </c>
      <c r="K31" s="11" t="s">
        <v>191</v>
      </c>
      <c r="L31" s="11" t="s">
        <v>192</v>
      </c>
      <c r="M31" s="11" t="s">
        <v>193</v>
      </c>
      <c r="N31" s="11" t="s">
        <v>182</v>
      </c>
      <c r="O31" s="11" t="s">
        <v>183</v>
      </c>
      <c r="P31" s="11" t="s">
        <v>184</v>
      </c>
      <c r="Q31" s="11" t="s">
        <v>185</v>
      </c>
      <c r="R31" s="11" t="s">
        <v>186</v>
      </c>
      <c r="S31" s="11" t="s">
        <v>194</v>
      </c>
      <c r="T31" s="11" t="s">
        <v>188</v>
      </c>
      <c r="U31" s="11" t="s">
        <v>189</v>
      </c>
      <c r="V31" s="11" t="s">
        <v>190</v>
      </c>
      <c r="W31" s="12" t="s">
        <v>187</v>
      </c>
      <c r="X31" s="12" t="s">
        <v>192</v>
      </c>
      <c r="Y31" s="12" t="s">
        <v>193</v>
      </c>
      <c r="Z31" s="12" t="s">
        <v>182</v>
      </c>
      <c r="AA31" s="11" t="s">
        <v>183</v>
      </c>
      <c r="AB31" s="11" t="s">
        <v>184</v>
      </c>
      <c r="AC31" s="11" t="s">
        <v>185</v>
      </c>
      <c r="AD31" s="11" t="s">
        <v>186</v>
      </c>
      <c r="AE31" s="99" t="s">
        <v>194</v>
      </c>
      <c r="AF31" s="86" t="s">
        <v>195</v>
      </c>
      <c r="AG31" s="13" t="s">
        <v>189</v>
      </c>
      <c r="AH31" s="13" t="s">
        <v>190</v>
      </c>
      <c r="AI31" s="13" t="s">
        <v>187</v>
      </c>
      <c r="AJ31" s="13" t="s">
        <v>192</v>
      </c>
      <c r="AK31" s="13" t="s">
        <v>193</v>
      </c>
      <c r="AL31" s="2"/>
    </row>
    <row r="32" spans="1:38" ht="15.75" customHeight="1" x14ac:dyDescent="0.2">
      <c r="A32" s="10"/>
      <c r="B32" s="14" t="s">
        <v>196</v>
      </c>
      <c r="C32" s="14" t="s">
        <v>196</v>
      </c>
      <c r="D32" s="14" t="s">
        <v>24</v>
      </c>
      <c r="E32" s="14" t="s">
        <v>196</v>
      </c>
      <c r="F32" s="14" t="s">
        <v>24</v>
      </c>
      <c r="G32" s="14" t="s">
        <v>196</v>
      </c>
      <c r="H32" s="14" t="s">
        <v>24</v>
      </c>
      <c r="I32" s="14" t="s">
        <v>196</v>
      </c>
      <c r="J32" s="14" t="s">
        <v>196</v>
      </c>
      <c r="K32" s="14" t="s">
        <v>196</v>
      </c>
      <c r="L32" s="14" t="s">
        <v>196</v>
      </c>
      <c r="M32" s="14" t="s">
        <v>196</v>
      </c>
      <c r="N32" s="14" t="s">
        <v>196</v>
      </c>
      <c r="O32" s="14" t="s">
        <v>196</v>
      </c>
      <c r="P32" s="14" t="s">
        <v>24</v>
      </c>
      <c r="Q32" s="14" t="s">
        <v>196</v>
      </c>
      <c r="R32" s="14" t="s">
        <v>24</v>
      </c>
      <c r="S32" s="14" t="s">
        <v>196</v>
      </c>
      <c r="T32" s="14" t="s">
        <v>24</v>
      </c>
      <c r="U32" s="14" t="s">
        <v>196</v>
      </c>
      <c r="V32" s="14" t="s">
        <v>196</v>
      </c>
      <c r="W32" s="16" t="s">
        <v>196</v>
      </c>
      <c r="X32" s="16" t="s">
        <v>196</v>
      </c>
      <c r="Y32" s="16" t="s">
        <v>196</v>
      </c>
      <c r="Z32" s="16" t="s">
        <v>196</v>
      </c>
      <c r="AA32" s="14" t="s">
        <v>196</v>
      </c>
      <c r="AB32" s="14" t="s">
        <v>24</v>
      </c>
      <c r="AC32" s="14" t="s">
        <v>196</v>
      </c>
      <c r="AD32" s="14" t="s">
        <v>24</v>
      </c>
      <c r="AE32" s="14" t="s">
        <v>196</v>
      </c>
      <c r="AF32" s="17" t="s">
        <v>24</v>
      </c>
      <c r="AG32" s="17" t="s">
        <v>196</v>
      </c>
      <c r="AH32" s="17" t="s">
        <v>196</v>
      </c>
      <c r="AI32" s="17" t="s">
        <v>196</v>
      </c>
      <c r="AJ32" s="17" t="s">
        <v>196</v>
      </c>
      <c r="AK32" s="17" t="s">
        <v>196</v>
      </c>
      <c r="AL32" s="2"/>
    </row>
    <row r="33" spans="1:38" ht="15.75" customHeight="1" x14ac:dyDescent="0.2">
      <c r="A33" s="18" t="s">
        <v>27</v>
      </c>
      <c r="B33" s="19" t="s">
        <v>28</v>
      </c>
      <c r="C33" s="19" t="s">
        <v>29</v>
      </c>
      <c r="D33" s="19" t="s">
        <v>30</v>
      </c>
      <c r="E33" s="19" t="s">
        <v>31</v>
      </c>
      <c r="F33" s="19" t="s">
        <v>32</v>
      </c>
      <c r="G33" s="19" t="s">
        <v>33</v>
      </c>
      <c r="H33" s="19" t="s">
        <v>34</v>
      </c>
      <c r="I33" s="19" t="s">
        <v>35</v>
      </c>
      <c r="J33" s="19" t="s">
        <v>36</v>
      </c>
      <c r="K33" s="19" t="s">
        <v>37</v>
      </c>
      <c r="L33" s="19" t="s">
        <v>38</v>
      </c>
      <c r="M33" s="19" t="s">
        <v>39</v>
      </c>
      <c r="N33" s="19" t="s">
        <v>40</v>
      </c>
      <c r="O33" s="19" t="s">
        <v>41</v>
      </c>
      <c r="P33" s="19" t="s">
        <v>42</v>
      </c>
      <c r="Q33" s="19" t="s">
        <v>43</v>
      </c>
      <c r="R33" s="19" t="s">
        <v>44</v>
      </c>
      <c r="S33" s="19" t="s">
        <v>45</v>
      </c>
      <c r="T33" s="19" t="s">
        <v>46</v>
      </c>
      <c r="U33" s="19" t="s">
        <v>47</v>
      </c>
      <c r="V33" s="19" t="s">
        <v>48</v>
      </c>
      <c r="W33" s="21" t="s">
        <v>49</v>
      </c>
      <c r="X33" s="21" t="s">
        <v>50</v>
      </c>
      <c r="Y33" s="21" t="s">
        <v>51</v>
      </c>
      <c r="Z33" s="21" t="s">
        <v>52</v>
      </c>
      <c r="AA33" s="19" t="s">
        <v>53</v>
      </c>
      <c r="AB33" s="19" t="s">
        <v>54</v>
      </c>
      <c r="AC33" s="19" t="s">
        <v>55</v>
      </c>
      <c r="AD33" s="19" t="s">
        <v>56</v>
      </c>
      <c r="AE33" s="19" t="s">
        <v>57</v>
      </c>
      <c r="AF33" s="87" t="s">
        <v>58</v>
      </c>
      <c r="AG33" s="21" t="s">
        <v>59</v>
      </c>
      <c r="AH33" s="21" t="s">
        <v>197</v>
      </c>
      <c r="AI33" s="21" t="s">
        <v>61</v>
      </c>
      <c r="AJ33" s="21" t="s">
        <v>62</v>
      </c>
      <c r="AK33" s="21" t="s">
        <v>63</v>
      </c>
      <c r="AL33" s="2"/>
    </row>
    <row r="34" spans="1:38" ht="15.75" customHeight="1" x14ac:dyDescent="0.2">
      <c r="A34" s="23"/>
      <c r="B34" s="24" t="s">
        <v>198</v>
      </c>
      <c r="C34" s="24" t="s">
        <v>199</v>
      </c>
      <c r="D34" s="24" t="s">
        <v>200</v>
      </c>
      <c r="E34" s="24" t="s">
        <v>201</v>
      </c>
      <c r="F34" s="24" t="s">
        <v>202</v>
      </c>
      <c r="G34" s="24" t="s">
        <v>203</v>
      </c>
      <c r="H34" s="24" t="s">
        <v>204</v>
      </c>
      <c r="I34" s="24" t="s">
        <v>205</v>
      </c>
      <c r="J34" s="24" t="s">
        <v>206</v>
      </c>
      <c r="K34" s="24" t="s">
        <v>207</v>
      </c>
      <c r="L34" s="24" t="s">
        <v>208</v>
      </c>
      <c r="M34" s="24" t="s">
        <v>209</v>
      </c>
      <c r="N34" s="24" t="s">
        <v>210</v>
      </c>
      <c r="O34" s="24" t="s">
        <v>211</v>
      </c>
      <c r="P34" s="24" t="s">
        <v>212</v>
      </c>
      <c r="Q34" s="24" t="s">
        <v>213</v>
      </c>
      <c r="R34" s="24" t="s">
        <v>214</v>
      </c>
      <c r="S34" s="24" t="s">
        <v>215</v>
      </c>
      <c r="T34" s="24" t="s">
        <v>216</v>
      </c>
      <c r="U34" s="24" t="s">
        <v>217</v>
      </c>
      <c r="V34" s="24" t="s">
        <v>218</v>
      </c>
      <c r="W34" s="27" t="s">
        <v>219</v>
      </c>
      <c r="X34" s="28" t="s">
        <v>220</v>
      </c>
      <c r="Y34" s="28" t="s">
        <v>221</v>
      </c>
      <c r="Z34" s="28" t="s">
        <v>222</v>
      </c>
      <c r="AA34" s="24" t="s">
        <v>223</v>
      </c>
      <c r="AB34" s="24" t="s">
        <v>224</v>
      </c>
      <c r="AC34" s="24" t="s">
        <v>225</v>
      </c>
      <c r="AD34" s="24" t="s">
        <v>226</v>
      </c>
      <c r="AE34" s="24" t="s">
        <v>227</v>
      </c>
      <c r="AF34" s="88" t="s">
        <v>228</v>
      </c>
      <c r="AG34" s="89" t="s">
        <v>229</v>
      </c>
      <c r="AH34" s="90" t="s">
        <v>230</v>
      </c>
      <c r="AI34" s="30" t="s">
        <v>231</v>
      </c>
      <c r="AJ34" s="30" t="s">
        <v>232</v>
      </c>
      <c r="AK34" s="30" t="s">
        <v>233</v>
      </c>
      <c r="AL34" s="2"/>
    </row>
    <row r="35" spans="1:38" ht="15.75" customHeight="1" x14ac:dyDescent="0.2">
      <c r="A35" s="31" t="s">
        <v>117</v>
      </c>
      <c r="B35" s="32">
        <v>43295</v>
      </c>
      <c r="C35" s="32">
        <v>43302</v>
      </c>
      <c r="D35" s="32">
        <v>43309</v>
      </c>
      <c r="E35" s="32">
        <v>43316</v>
      </c>
      <c r="F35" s="32">
        <v>43323</v>
      </c>
      <c r="G35" s="32">
        <v>43330</v>
      </c>
      <c r="H35" s="32">
        <v>43337</v>
      </c>
      <c r="I35" s="32">
        <v>43344</v>
      </c>
      <c r="J35" s="32">
        <v>43351</v>
      </c>
      <c r="K35" s="32">
        <v>43358</v>
      </c>
      <c r="L35" s="32">
        <v>43365</v>
      </c>
      <c r="M35" s="32">
        <v>43372</v>
      </c>
      <c r="N35" s="32">
        <v>43379</v>
      </c>
      <c r="O35" s="32">
        <v>43386</v>
      </c>
      <c r="P35" s="32">
        <v>43393</v>
      </c>
      <c r="Q35" s="32">
        <v>43400</v>
      </c>
      <c r="R35" s="32">
        <v>43407</v>
      </c>
      <c r="S35" s="32">
        <v>43414</v>
      </c>
      <c r="T35" s="91" t="s">
        <v>234</v>
      </c>
      <c r="U35" s="32">
        <v>43428</v>
      </c>
      <c r="V35" s="32">
        <v>43435</v>
      </c>
      <c r="W35" s="34" t="s">
        <v>235</v>
      </c>
      <c r="X35" s="35" t="s">
        <v>236</v>
      </c>
      <c r="Y35" s="35" t="s">
        <v>237</v>
      </c>
      <c r="Z35" s="35" t="s">
        <v>238</v>
      </c>
      <c r="AA35" s="36">
        <v>43105</v>
      </c>
      <c r="AB35" s="36">
        <v>43112</v>
      </c>
      <c r="AC35" s="36">
        <v>43119</v>
      </c>
      <c r="AD35" s="37">
        <v>43491</v>
      </c>
      <c r="AE35" s="38">
        <v>43498</v>
      </c>
      <c r="AF35" s="38">
        <v>43505</v>
      </c>
      <c r="AG35" s="39" t="s">
        <v>239</v>
      </c>
      <c r="AH35" s="39" t="s">
        <v>107</v>
      </c>
      <c r="AI35" s="39" t="s">
        <v>240</v>
      </c>
      <c r="AJ35" s="39" t="s">
        <v>241</v>
      </c>
      <c r="AK35" s="39" t="s">
        <v>242</v>
      </c>
      <c r="AL35" s="2"/>
    </row>
    <row r="36" spans="1:38" ht="15.75" customHeight="1" x14ac:dyDescent="0.2">
      <c r="A36" s="40" t="s">
        <v>243</v>
      </c>
      <c r="B36" s="32">
        <f t="shared" ref="B36:S36" si="24">B35+2</f>
        <v>43297</v>
      </c>
      <c r="C36" s="32">
        <f t="shared" si="24"/>
        <v>43304</v>
      </c>
      <c r="D36" s="32">
        <f t="shared" si="24"/>
        <v>43311</v>
      </c>
      <c r="E36" s="32">
        <f t="shared" si="24"/>
        <v>43318</v>
      </c>
      <c r="F36" s="32">
        <f t="shared" si="24"/>
        <v>43325</v>
      </c>
      <c r="G36" s="32">
        <f t="shared" si="24"/>
        <v>43332</v>
      </c>
      <c r="H36" s="32">
        <f t="shared" si="24"/>
        <v>43339</v>
      </c>
      <c r="I36" s="32">
        <f t="shared" si="24"/>
        <v>43346</v>
      </c>
      <c r="J36" s="32">
        <f t="shared" si="24"/>
        <v>43353</v>
      </c>
      <c r="K36" s="32">
        <f t="shared" si="24"/>
        <v>43360</v>
      </c>
      <c r="L36" s="32">
        <f t="shared" si="24"/>
        <v>43367</v>
      </c>
      <c r="M36" s="32">
        <f t="shared" si="24"/>
        <v>43374</v>
      </c>
      <c r="N36" s="32">
        <f t="shared" si="24"/>
        <v>43381</v>
      </c>
      <c r="O36" s="32">
        <f t="shared" si="24"/>
        <v>43388</v>
      </c>
      <c r="P36" s="32">
        <f t="shared" si="24"/>
        <v>43395</v>
      </c>
      <c r="Q36" s="32">
        <f t="shared" si="24"/>
        <v>43402</v>
      </c>
      <c r="R36" s="32">
        <f t="shared" si="24"/>
        <v>43409</v>
      </c>
      <c r="S36" s="32">
        <f t="shared" si="24"/>
        <v>43416</v>
      </c>
      <c r="T36" s="54"/>
      <c r="U36" s="32">
        <f>U35+2</f>
        <v>43430</v>
      </c>
      <c r="V36" s="32">
        <f>V35+2</f>
        <v>43437</v>
      </c>
      <c r="W36" s="34" t="s">
        <v>244</v>
      </c>
      <c r="X36" s="35" t="s">
        <v>245</v>
      </c>
      <c r="Y36" s="35" t="s">
        <v>246</v>
      </c>
      <c r="Z36" s="35" t="s">
        <v>247</v>
      </c>
      <c r="AA36" s="36">
        <f t="shared" ref="AA36:AF37" si="25">+AA35+2</f>
        <v>43107</v>
      </c>
      <c r="AB36" s="36">
        <f t="shared" si="25"/>
        <v>43114</v>
      </c>
      <c r="AC36" s="36">
        <f t="shared" si="25"/>
        <v>43121</v>
      </c>
      <c r="AD36" s="37">
        <f t="shared" si="25"/>
        <v>43493</v>
      </c>
      <c r="AE36" s="38">
        <f t="shared" si="25"/>
        <v>43500</v>
      </c>
      <c r="AF36" s="38">
        <f t="shared" si="25"/>
        <v>43507</v>
      </c>
      <c r="AG36" s="39" t="s">
        <v>248</v>
      </c>
      <c r="AH36" s="39" t="s">
        <v>249</v>
      </c>
      <c r="AI36" s="39" t="s">
        <v>250</v>
      </c>
      <c r="AJ36" s="39" t="s">
        <v>251</v>
      </c>
      <c r="AK36" s="39" t="s">
        <v>252</v>
      </c>
      <c r="AL36" s="2"/>
    </row>
    <row r="37" spans="1:38" ht="15.75" customHeight="1" x14ac:dyDescent="0.2">
      <c r="A37" s="51" t="s">
        <v>128</v>
      </c>
      <c r="B37" s="32">
        <f t="shared" ref="B37:S37" si="26">B36+2</f>
        <v>43299</v>
      </c>
      <c r="C37" s="32">
        <f t="shared" si="26"/>
        <v>43306</v>
      </c>
      <c r="D37" s="32">
        <f t="shared" si="26"/>
        <v>43313</v>
      </c>
      <c r="E37" s="32">
        <f t="shared" si="26"/>
        <v>43320</v>
      </c>
      <c r="F37" s="32">
        <f t="shared" si="26"/>
        <v>43327</v>
      </c>
      <c r="G37" s="32">
        <f t="shared" si="26"/>
        <v>43334</v>
      </c>
      <c r="H37" s="32">
        <f t="shared" si="26"/>
        <v>43341</v>
      </c>
      <c r="I37" s="32">
        <f t="shared" si="26"/>
        <v>43348</v>
      </c>
      <c r="J37" s="32">
        <f t="shared" si="26"/>
        <v>43355</v>
      </c>
      <c r="K37" s="32">
        <f t="shared" si="26"/>
        <v>43362</v>
      </c>
      <c r="L37" s="32">
        <f t="shared" si="26"/>
        <v>43369</v>
      </c>
      <c r="M37" s="32">
        <f t="shared" si="26"/>
        <v>43376</v>
      </c>
      <c r="N37" s="32">
        <f t="shared" si="26"/>
        <v>43383</v>
      </c>
      <c r="O37" s="32">
        <f t="shared" si="26"/>
        <v>43390</v>
      </c>
      <c r="P37" s="32">
        <f t="shared" si="26"/>
        <v>43397</v>
      </c>
      <c r="Q37" s="32">
        <f t="shared" si="26"/>
        <v>43404</v>
      </c>
      <c r="R37" s="32">
        <f t="shared" si="26"/>
        <v>43411</v>
      </c>
      <c r="S37" s="32">
        <f t="shared" si="26"/>
        <v>43418</v>
      </c>
      <c r="T37" s="54"/>
      <c r="U37" s="32">
        <f>U36+2</f>
        <v>43432</v>
      </c>
      <c r="V37" s="32">
        <f>V36+2</f>
        <v>43439</v>
      </c>
      <c r="W37" s="34" t="s">
        <v>253</v>
      </c>
      <c r="X37" s="35" t="s">
        <v>254</v>
      </c>
      <c r="Y37" s="35" t="s">
        <v>255</v>
      </c>
      <c r="Z37" s="35" t="s">
        <v>256</v>
      </c>
      <c r="AA37" s="36">
        <f t="shared" si="25"/>
        <v>43109</v>
      </c>
      <c r="AB37" s="36">
        <f t="shared" si="25"/>
        <v>43116</v>
      </c>
      <c r="AC37" s="36">
        <f t="shared" si="25"/>
        <v>43123</v>
      </c>
      <c r="AD37" s="37">
        <f t="shared" si="25"/>
        <v>43495</v>
      </c>
      <c r="AE37" s="38">
        <f t="shared" si="25"/>
        <v>43502</v>
      </c>
      <c r="AF37" s="38">
        <f t="shared" si="25"/>
        <v>43509</v>
      </c>
      <c r="AG37" s="39" t="s">
        <v>257</v>
      </c>
      <c r="AH37" s="39" t="s">
        <v>258</v>
      </c>
      <c r="AI37" s="39" t="s">
        <v>259</v>
      </c>
      <c r="AJ37" s="39" t="s">
        <v>260</v>
      </c>
      <c r="AK37" s="39" t="s">
        <v>261</v>
      </c>
      <c r="AL37" s="2"/>
    </row>
    <row r="38" spans="1:38" ht="15.75" customHeight="1" x14ac:dyDescent="0.2">
      <c r="A38" s="51" t="s">
        <v>114</v>
      </c>
      <c r="B38" s="32">
        <f t="shared" ref="B38:S38" si="27">B37+3</f>
        <v>43302</v>
      </c>
      <c r="C38" s="32">
        <f t="shared" si="27"/>
        <v>43309</v>
      </c>
      <c r="D38" s="32">
        <f t="shared" si="27"/>
        <v>43316</v>
      </c>
      <c r="E38" s="32">
        <f t="shared" si="27"/>
        <v>43323</v>
      </c>
      <c r="F38" s="32">
        <f t="shared" si="27"/>
        <v>43330</v>
      </c>
      <c r="G38" s="32">
        <f t="shared" si="27"/>
        <v>43337</v>
      </c>
      <c r="H38" s="32">
        <f t="shared" si="27"/>
        <v>43344</v>
      </c>
      <c r="I38" s="32">
        <f t="shared" si="27"/>
        <v>43351</v>
      </c>
      <c r="J38" s="32">
        <f t="shared" si="27"/>
        <v>43358</v>
      </c>
      <c r="K38" s="32">
        <f t="shared" si="27"/>
        <v>43365</v>
      </c>
      <c r="L38" s="32">
        <f t="shared" si="27"/>
        <v>43372</v>
      </c>
      <c r="M38" s="32">
        <f t="shared" si="27"/>
        <v>43379</v>
      </c>
      <c r="N38" s="32">
        <f t="shared" si="27"/>
        <v>43386</v>
      </c>
      <c r="O38" s="32">
        <f t="shared" si="27"/>
        <v>43393</v>
      </c>
      <c r="P38" s="32">
        <f t="shared" si="27"/>
        <v>43400</v>
      </c>
      <c r="Q38" s="32">
        <f t="shared" si="27"/>
        <v>43407</v>
      </c>
      <c r="R38" s="32">
        <f t="shared" si="27"/>
        <v>43414</v>
      </c>
      <c r="S38" s="32">
        <f t="shared" si="27"/>
        <v>43421</v>
      </c>
      <c r="T38" s="54"/>
      <c r="U38" s="32">
        <f>U37+3</f>
        <v>43435</v>
      </c>
      <c r="V38" s="32">
        <f>V37+3</f>
        <v>43442</v>
      </c>
      <c r="W38" s="34" t="s">
        <v>236</v>
      </c>
      <c r="X38" s="35" t="s">
        <v>237</v>
      </c>
      <c r="Y38" s="35" t="s">
        <v>238</v>
      </c>
      <c r="Z38" s="35" t="s">
        <v>262</v>
      </c>
      <c r="AA38" s="36">
        <f t="shared" ref="AA38:AF38" si="28">+AA37+3</f>
        <v>43112</v>
      </c>
      <c r="AB38" s="36">
        <f t="shared" si="28"/>
        <v>43119</v>
      </c>
      <c r="AC38" s="36">
        <f t="shared" si="28"/>
        <v>43126</v>
      </c>
      <c r="AD38" s="37">
        <f t="shared" si="28"/>
        <v>43498</v>
      </c>
      <c r="AE38" s="38">
        <f t="shared" si="28"/>
        <v>43505</v>
      </c>
      <c r="AF38" s="38">
        <f t="shared" si="28"/>
        <v>43512</v>
      </c>
      <c r="AG38" s="39" t="s">
        <v>107</v>
      </c>
      <c r="AH38" s="39" t="s">
        <v>240</v>
      </c>
      <c r="AI38" s="39" t="s">
        <v>241</v>
      </c>
      <c r="AJ38" s="39" t="s">
        <v>242</v>
      </c>
      <c r="AK38" s="39" t="s">
        <v>263</v>
      </c>
      <c r="AL38" s="2"/>
    </row>
    <row r="39" spans="1:38" ht="15.75" customHeight="1" x14ac:dyDescent="0.2">
      <c r="A39" s="51" t="s">
        <v>264</v>
      </c>
      <c r="B39" s="32">
        <f t="shared" ref="B39:S39" si="29">B38+4</f>
        <v>43306</v>
      </c>
      <c r="C39" s="32">
        <f t="shared" si="29"/>
        <v>43313</v>
      </c>
      <c r="D39" s="32">
        <f t="shared" si="29"/>
        <v>43320</v>
      </c>
      <c r="E39" s="32">
        <f t="shared" si="29"/>
        <v>43327</v>
      </c>
      <c r="F39" s="32">
        <f t="shared" si="29"/>
        <v>43334</v>
      </c>
      <c r="G39" s="32">
        <f t="shared" si="29"/>
        <v>43341</v>
      </c>
      <c r="H39" s="32">
        <f t="shared" si="29"/>
        <v>43348</v>
      </c>
      <c r="I39" s="32">
        <f t="shared" si="29"/>
        <v>43355</v>
      </c>
      <c r="J39" s="32">
        <f t="shared" si="29"/>
        <v>43362</v>
      </c>
      <c r="K39" s="32">
        <f t="shared" si="29"/>
        <v>43369</v>
      </c>
      <c r="L39" s="32">
        <f t="shared" si="29"/>
        <v>43376</v>
      </c>
      <c r="M39" s="32">
        <f t="shared" si="29"/>
        <v>43383</v>
      </c>
      <c r="N39" s="32">
        <f t="shared" si="29"/>
        <v>43390</v>
      </c>
      <c r="O39" s="32">
        <f t="shared" si="29"/>
        <v>43397</v>
      </c>
      <c r="P39" s="32">
        <f t="shared" si="29"/>
        <v>43404</v>
      </c>
      <c r="Q39" s="32">
        <f t="shared" si="29"/>
        <v>43411</v>
      </c>
      <c r="R39" s="32">
        <f t="shared" si="29"/>
        <v>43418</v>
      </c>
      <c r="S39" s="32">
        <f t="shared" si="29"/>
        <v>43425</v>
      </c>
      <c r="T39" s="54"/>
      <c r="U39" s="32">
        <f>U38+4</f>
        <v>43439</v>
      </c>
      <c r="V39" s="32">
        <f>V38+4</f>
        <v>43446</v>
      </c>
      <c r="W39" s="34" t="s">
        <v>254</v>
      </c>
      <c r="X39" s="35" t="s">
        <v>255</v>
      </c>
      <c r="Y39" s="35" t="s">
        <v>256</v>
      </c>
      <c r="Z39" s="35" t="s">
        <v>265</v>
      </c>
      <c r="AA39" s="36">
        <f t="shared" ref="AA39:AF39" si="30">+AA38+4</f>
        <v>43116</v>
      </c>
      <c r="AB39" s="36">
        <f t="shared" si="30"/>
        <v>43123</v>
      </c>
      <c r="AC39" s="36">
        <f t="shared" si="30"/>
        <v>43130</v>
      </c>
      <c r="AD39" s="37">
        <f t="shared" si="30"/>
        <v>43502</v>
      </c>
      <c r="AE39" s="38">
        <f t="shared" si="30"/>
        <v>43509</v>
      </c>
      <c r="AF39" s="38">
        <f t="shared" si="30"/>
        <v>43516</v>
      </c>
      <c r="AG39" s="39" t="s">
        <v>258</v>
      </c>
      <c r="AH39" s="39" t="s">
        <v>259</v>
      </c>
      <c r="AI39" s="39" t="s">
        <v>260</v>
      </c>
      <c r="AJ39" s="39" t="s">
        <v>261</v>
      </c>
      <c r="AK39" s="39" t="s">
        <v>164</v>
      </c>
      <c r="AL39" s="2"/>
    </row>
    <row r="40" spans="1:38" ht="15.75" customHeight="1" x14ac:dyDescent="0.2">
      <c r="A40" s="51" t="s">
        <v>266</v>
      </c>
      <c r="B40" s="32">
        <f t="shared" ref="B40:S40" si="31">B39+7</f>
        <v>43313</v>
      </c>
      <c r="C40" s="32">
        <f t="shared" si="31"/>
        <v>43320</v>
      </c>
      <c r="D40" s="32">
        <f t="shared" si="31"/>
        <v>43327</v>
      </c>
      <c r="E40" s="32">
        <f t="shared" si="31"/>
        <v>43334</v>
      </c>
      <c r="F40" s="32">
        <f t="shared" si="31"/>
        <v>43341</v>
      </c>
      <c r="G40" s="32">
        <f t="shared" si="31"/>
        <v>43348</v>
      </c>
      <c r="H40" s="32">
        <f t="shared" si="31"/>
        <v>43355</v>
      </c>
      <c r="I40" s="32">
        <f t="shared" si="31"/>
        <v>43362</v>
      </c>
      <c r="J40" s="32">
        <f t="shared" si="31"/>
        <v>43369</v>
      </c>
      <c r="K40" s="32">
        <f t="shared" si="31"/>
        <v>43376</v>
      </c>
      <c r="L40" s="32">
        <f t="shared" si="31"/>
        <v>43383</v>
      </c>
      <c r="M40" s="32">
        <f t="shared" si="31"/>
        <v>43390</v>
      </c>
      <c r="N40" s="32">
        <f t="shared" si="31"/>
        <v>43397</v>
      </c>
      <c r="O40" s="32">
        <f t="shared" si="31"/>
        <v>43404</v>
      </c>
      <c r="P40" s="32">
        <f t="shared" si="31"/>
        <v>43411</v>
      </c>
      <c r="Q40" s="32">
        <f t="shared" si="31"/>
        <v>43418</v>
      </c>
      <c r="R40" s="32">
        <f t="shared" si="31"/>
        <v>43425</v>
      </c>
      <c r="S40" s="32">
        <f t="shared" si="31"/>
        <v>43432</v>
      </c>
      <c r="T40" s="54"/>
      <c r="U40" s="32">
        <f>U39+7</f>
        <v>43446</v>
      </c>
      <c r="V40" s="32">
        <f>V39+7</f>
        <v>43453</v>
      </c>
      <c r="W40" s="34" t="s">
        <v>255</v>
      </c>
      <c r="X40" s="35" t="s">
        <v>256</v>
      </c>
      <c r="Y40" s="35" t="s">
        <v>265</v>
      </c>
      <c r="Z40" s="35" t="s">
        <v>160</v>
      </c>
      <c r="AA40" s="36">
        <f t="shared" ref="AA40:AF40" si="32">+AA39+7</f>
        <v>43123</v>
      </c>
      <c r="AB40" s="36">
        <f t="shared" si="32"/>
        <v>43130</v>
      </c>
      <c r="AC40" s="36">
        <f t="shared" si="32"/>
        <v>43137</v>
      </c>
      <c r="AD40" s="37">
        <f t="shared" si="32"/>
        <v>43509</v>
      </c>
      <c r="AE40" s="38">
        <f t="shared" si="32"/>
        <v>43516</v>
      </c>
      <c r="AF40" s="38">
        <f t="shared" si="32"/>
        <v>43523</v>
      </c>
      <c r="AG40" s="39" t="s">
        <v>259</v>
      </c>
      <c r="AH40" s="39" t="s">
        <v>260</v>
      </c>
      <c r="AI40" s="39" t="s">
        <v>261</v>
      </c>
      <c r="AJ40" s="39" t="s">
        <v>164</v>
      </c>
      <c r="AK40" s="39" t="s">
        <v>165</v>
      </c>
      <c r="AL40" s="2"/>
    </row>
    <row r="41" spans="1:38" ht="15.75" customHeight="1" x14ac:dyDescent="0.2">
      <c r="A41" s="40" t="s">
        <v>267</v>
      </c>
      <c r="B41" s="60">
        <f t="shared" ref="B41:S41" si="33">B40+17</f>
        <v>43330</v>
      </c>
      <c r="C41" s="60">
        <f t="shared" si="33"/>
        <v>43337</v>
      </c>
      <c r="D41" s="60">
        <f t="shared" si="33"/>
        <v>43344</v>
      </c>
      <c r="E41" s="60">
        <f t="shared" si="33"/>
        <v>43351</v>
      </c>
      <c r="F41" s="60">
        <f t="shared" si="33"/>
        <v>43358</v>
      </c>
      <c r="G41" s="60">
        <f t="shared" si="33"/>
        <v>43365</v>
      </c>
      <c r="H41" s="60">
        <f t="shared" si="33"/>
        <v>43372</v>
      </c>
      <c r="I41" s="60">
        <f t="shared" si="33"/>
        <v>43379</v>
      </c>
      <c r="J41" s="60">
        <f t="shared" si="33"/>
        <v>43386</v>
      </c>
      <c r="K41" s="60">
        <f t="shared" si="33"/>
        <v>43393</v>
      </c>
      <c r="L41" s="60">
        <f t="shared" si="33"/>
        <v>43400</v>
      </c>
      <c r="M41" s="60">
        <f t="shared" si="33"/>
        <v>43407</v>
      </c>
      <c r="N41" s="60">
        <f t="shared" si="33"/>
        <v>43414</v>
      </c>
      <c r="O41" s="60">
        <f t="shared" si="33"/>
        <v>43421</v>
      </c>
      <c r="P41" s="60">
        <f t="shared" si="33"/>
        <v>43428</v>
      </c>
      <c r="Q41" s="60">
        <f t="shared" si="33"/>
        <v>43435</v>
      </c>
      <c r="R41" s="60">
        <f t="shared" si="33"/>
        <v>43442</v>
      </c>
      <c r="S41" s="60">
        <f t="shared" si="33"/>
        <v>43449</v>
      </c>
      <c r="T41" s="54"/>
      <c r="U41" s="60">
        <f>U40+17</f>
        <v>43463</v>
      </c>
      <c r="V41" s="60">
        <f>V40+17</f>
        <v>43470</v>
      </c>
      <c r="W41" s="61" t="s">
        <v>268</v>
      </c>
      <c r="X41" s="62" t="s">
        <v>170</v>
      </c>
      <c r="Y41" s="62" t="s">
        <v>171</v>
      </c>
      <c r="Z41" s="62" t="s">
        <v>172</v>
      </c>
      <c r="AA41" s="63">
        <f t="shared" ref="AA41:AF41" si="34">+AA40+17</f>
        <v>43140</v>
      </c>
      <c r="AB41" s="63">
        <f t="shared" si="34"/>
        <v>43147</v>
      </c>
      <c r="AC41" s="63">
        <f t="shared" si="34"/>
        <v>43154</v>
      </c>
      <c r="AD41" s="64">
        <f t="shared" si="34"/>
        <v>43526</v>
      </c>
      <c r="AE41" s="65">
        <f t="shared" si="34"/>
        <v>43533</v>
      </c>
      <c r="AF41" s="65">
        <f t="shared" si="34"/>
        <v>43540</v>
      </c>
      <c r="AG41" s="66" t="s">
        <v>263</v>
      </c>
      <c r="AH41" s="66" t="s">
        <v>269</v>
      </c>
      <c r="AI41" s="66" t="s">
        <v>270</v>
      </c>
      <c r="AJ41" s="66" t="s">
        <v>271</v>
      </c>
      <c r="AK41" s="66" t="s">
        <v>272</v>
      </c>
      <c r="AL41" s="2"/>
    </row>
    <row r="42" spans="1:38" ht="15.75" customHeight="1" x14ac:dyDescent="0.2">
      <c r="A42" s="40" t="s">
        <v>273</v>
      </c>
      <c r="B42" s="67">
        <f t="shared" ref="B42:S42" si="35">B41+2</f>
        <v>43332</v>
      </c>
      <c r="C42" s="67">
        <f t="shared" si="35"/>
        <v>43339</v>
      </c>
      <c r="D42" s="67">
        <f t="shared" si="35"/>
        <v>43346</v>
      </c>
      <c r="E42" s="67">
        <f t="shared" si="35"/>
        <v>43353</v>
      </c>
      <c r="F42" s="67">
        <f t="shared" si="35"/>
        <v>43360</v>
      </c>
      <c r="G42" s="67">
        <f t="shared" si="35"/>
        <v>43367</v>
      </c>
      <c r="H42" s="67">
        <f t="shared" si="35"/>
        <v>43374</v>
      </c>
      <c r="I42" s="67">
        <f t="shared" si="35"/>
        <v>43381</v>
      </c>
      <c r="J42" s="67">
        <f t="shared" si="35"/>
        <v>43388</v>
      </c>
      <c r="K42" s="67">
        <f t="shared" si="35"/>
        <v>43395</v>
      </c>
      <c r="L42" s="67">
        <f t="shared" si="35"/>
        <v>43402</v>
      </c>
      <c r="M42" s="67">
        <f t="shared" si="35"/>
        <v>43409</v>
      </c>
      <c r="N42" s="67">
        <f t="shared" si="35"/>
        <v>43416</v>
      </c>
      <c r="O42" s="67">
        <f t="shared" si="35"/>
        <v>43423</v>
      </c>
      <c r="P42" s="67">
        <f t="shared" si="35"/>
        <v>43430</v>
      </c>
      <c r="Q42" s="67">
        <f t="shared" si="35"/>
        <v>43437</v>
      </c>
      <c r="R42" s="67">
        <f t="shared" si="35"/>
        <v>43444</v>
      </c>
      <c r="S42" s="67">
        <f t="shared" si="35"/>
        <v>43451</v>
      </c>
      <c r="T42" s="92"/>
      <c r="U42" s="67">
        <f>U41+2</f>
        <v>43465</v>
      </c>
      <c r="V42" s="67">
        <f>V41+2</f>
        <v>43472</v>
      </c>
      <c r="W42" s="68" t="s">
        <v>150</v>
      </c>
      <c r="X42" s="68" t="s">
        <v>151</v>
      </c>
      <c r="Y42" s="68" t="s">
        <v>152</v>
      </c>
      <c r="Z42" s="68" t="s">
        <v>153</v>
      </c>
      <c r="AA42" s="67">
        <f t="shared" ref="AA42:AF43" si="36">+AA41+2</f>
        <v>43142</v>
      </c>
      <c r="AB42" s="67">
        <f t="shared" si="36"/>
        <v>43149</v>
      </c>
      <c r="AC42" s="67">
        <f t="shared" si="36"/>
        <v>43156</v>
      </c>
      <c r="AD42" s="64">
        <f t="shared" si="36"/>
        <v>43528</v>
      </c>
      <c r="AE42" s="65">
        <f t="shared" si="36"/>
        <v>43535</v>
      </c>
      <c r="AF42" s="65">
        <f t="shared" si="36"/>
        <v>43542</v>
      </c>
      <c r="AG42" s="66" t="s">
        <v>154</v>
      </c>
      <c r="AH42" s="66" t="s">
        <v>155</v>
      </c>
      <c r="AI42" s="66" t="s">
        <v>156</v>
      </c>
      <c r="AJ42" s="66" t="s">
        <v>157</v>
      </c>
      <c r="AK42" s="66" t="s">
        <v>158</v>
      </c>
      <c r="AL42" s="2"/>
    </row>
    <row r="43" spans="1:38" ht="15.75" customHeight="1" x14ac:dyDescent="0.2">
      <c r="A43" s="40" t="s">
        <v>274</v>
      </c>
      <c r="B43" s="67">
        <f t="shared" ref="B43:S43" si="37">B42+2</f>
        <v>43334</v>
      </c>
      <c r="C43" s="67">
        <f t="shared" si="37"/>
        <v>43341</v>
      </c>
      <c r="D43" s="67">
        <f t="shared" si="37"/>
        <v>43348</v>
      </c>
      <c r="E43" s="67">
        <f t="shared" si="37"/>
        <v>43355</v>
      </c>
      <c r="F43" s="67">
        <f t="shared" si="37"/>
        <v>43362</v>
      </c>
      <c r="G43" s="67">
        <f t="shared" si="37"/>
        <v>43369</v>
      </c>
      <c r="H43" s="67">
        <f t="shared" si="37"/>
        <v>43376</v>
      </c>
      <c r="I43" s="67">
        <f t="shared" si="37"/>
        <v>43383</v>
      </c>
      <c r="J43" s="67">
        <f t="shared" si="37"/>
        <v>43390</v>
      </c>
      <c r="K43" s="67">
        <f t="shared" si="37"/>
        <v>43397</v>
      </c>
      <c r="L43" s="67">
        <f t="shared" si="37"/>
        <v>43404</v>
      </c>
      <c r="M43" s="67">
        <f t="shared" si="37"/>
        <v>43411</v>
      </c>
      <c r="N43" s="67">
        <f t="shared" si="37"/>
        <v>43418</v>
      </c>
      <c r="O43" s="67">
        <f t="shared" si="37"/>
        <v>43425</v>
      </c>
      <c r="P43" s="67">
        <f t="shared" si="37"/>
        <v>43432</v>
      </c>
      <c r="Q43" s="67">
        <f t="shared" si="37"/>
        <v>43439</v>
      </c>
      <c r="R43" s="67">
        <f t="shared" si="37"/>
        <v>43446</v>
      </c>
      <c r="S43" s="67">
        <f t="shared" si="37"/>
        <v>43453</v>
      </c>
      <c r="T43" s="92"/>
      <c r="U43" s="67">
        <f>U42+2</f>
        <v>43467</v>
      </c>
      <c r="V43" s="67">
        <f>V42+2</f>
        <v>43474</v>
      </c>
      <c r="W43" s="68" t="s">
        <v>160</v>
      </c>
      <c r="X43" s="68" t="s">
        <v>161</v>
      </c>
      <c r="Y43" s="68" t="s">
        <v>162</v>
      </c>
      <c r="Z43" s="68" t="s">
        <v>163</v>
      </c>
      <c r="AA43" s="67">
        <f t="shared" si="36"/>
        <v>43144</v>
      </c>
      <c r="AB43" s="67">
        <f t="shared" si="36"/>
        <v>43151</v>
      </c>
      <c r="AC43" s="67">
        <f t="shared" si="36"/>
        <v>43158</v>
      </c>
      <c r="AD43" s="64">
        <f t="shared" si="36"/>
        <v>43530</v>
      </c>
      <c r="AE43" s="65">
        <f t="shared" si="36"/>
        <v>43537</v>
      </c>
      <c r="AF43" s="65">
        <f t="shared" si="36"/>
        <v>43544</v>
      </c>
      <c r="AG43" s="66" t="s">
        <v>164</v>
      </c>
      <c r="AH43" s="66" t="s">
        <v>165</v>
      </c>
      <c r="AI43" s="66" t="s">
        <v>166</v>
      </c>
      <c r="AJ43" s="66" t="s">
        <v>167</v>
      </c>
      <c r="AK43" s="66" t="s">
        <v>168</v>
      </c>
      <c r="AL43" s="2"/>
    </row>
    <row r="44" spans="1:38" ht="15.75" customHeight="1" x14ac:dyDescent="0.2">
      <c r="A44" s="40" t="s">
        <v>275</v>
      </c>
      <c r="B44" s="67">
        <f t="shared" ref="B44:S44" si="38">B43+3</f>
        <v>43337</v>
      </c>
      <c r="C44" s="67">
        <f t="shared" si="38"/>
        <v>43344</v>
      </c>
      <c r="D44" s="67">
        <f t="shared" si="38"/>
        <v>43351</v>
      </c>
      <c r="E44" s="67">
        <f t="shared" si="38"/>
        <v>43358</v>
      </c>
      <c r="F44" s="67">
        <f t="shared" si="38"/>
        <v>43365</v>
      </c>
      <c r="G44" s="67">
        <f t="shared" si="38"/>
        <v>43372</v>
      </c>
      <c r="H44" s="67">
        <f t="shared" si="38"/>
        <v>43379</v>
      </c>
      <c r="I44" s="67">
        <f t="shared" si="38"/>
        <v>43386</v>
      </c>
      <c r="J44" s="67">
        <f t="shared" si="38"/>
        <v>43393</v>
      </c>
      <c r="K44" s="67">
        <f t="shared" si="38"/>
        <v>43400</v>
      </c>
      <c r="L44" s="67">
        <f t="shared" si="38"/>
        <v>43407</v>
      </c>
      <c r="M44" s="67">
        <f t="shared" si="38"/>
        <v>43414</v>
      </c>
      <c r="N44" s="67">
        <f t="shared" si="38"/>
        <v>43421</v>
      </c>
      <c r="O44" s="67">
        <f t="shared" si="38"/>
        <v>43428</v>
      </c>
      <c r="P44" s="67">
        <f t="shared" si="38"/>
        <v>43435</v>
      </c>
      <c r="Q44" s="67">
        <f t="shared" si="38"/>
        <v>43442</v>
      </c>
      <c r="R44" s="67">
        <f t="shared" si="38"/>
        <v>43449</v>
      </c>
      <c r="S44" s="67">
        <f t="shared" si="38"/>
        <v>43456</v>
      </c>
      <c r="T44" s="92"/>
      <c r="U44" s="67">
        <f>U43+3</f>
        <v>43470</v>
      </c>
      <c r="V44" s="67">
        <f>V43+3</f>
        <v>43477</v>
      </c>
      <c r="W44" s="68" t="s">
        <v>170</v>
      </c>
      <c r="X44" s="68" t="s">
        <v>171</v>
      </c>
      <c r="Y44" s="68" t="s">
        <v>172</v>
      </c>
      <c r="Z44" s="68" t="s">
        <v>173</v>
      </c>
      <c r="AA44" s="67">
        <f t="shared" ref="AA44:AF44" si="39">+AA43+3</f>
        <v>43147</v>
      </c>
      <c r="AB44" s="67">
        <f t="shared" si="39"/>
        <v>43154</v>
      </c>
      <c r="AC44" s="67">
        <f t="shared" si="39"/>
        <v>43161</v>
      </c>
      <c r="AD44" s="64">
        <f t="shared" si="39"/>
        <v>43533</v>
      </c>
      <c r="AE44" s="65">
        <f t="shared" si="39"/>
        <v>43540</v>
      </c>
      <c r="AF44" s="65">
        <f t="shared" si="39"/>
        <v>43547</v>
      </c>
      <c r="AG44" s="66" t="s">
        <v>269</v>
      </c>
      <c r="AH44" s="66" t="s">
        <v>270</v>
      </c>
      <c r="AI44" s="66" t="s">
        <v>271</v>
      </c>
      <c r="AJ44" s="66" t="s">
        <v>272</v>
      </c>
      <c r="AK44" s="66" t="s">
        <v>276</v>
      </c>
      <c r="AL44" s="2"/>
    </row>
    <row r="45" spans="1:38" ht="15.75" customHeight="1" x14ac:dyDescent="0.2">
      <c r="A45" s="40" t="s">
        <v>277</v>
      </c>
      <c r="B45" s="67">
        <f t="shared" ref="B45:S45" si="40">B44+2</f>
        <v>43339</v>
      </c>
      <c r="C45" s="67">
        <f t="shared" si="40"/>
        <v>43346</v>
      </c>
      <c r="D45" s="67">
        <f t="shared" si="40"/>
        <v>43353</v>
      </c>
      <c r="E45" s="67">
        <f t="shared" si="40"/>
        <v>43360</v>
      </c>
      <c r="F45" s="67">
        <f t="shared" si="40"/>
        <v>43367</v>
      </c>
      <c r="G45" s="67">
        <f t="shared" si="40"/>
        <v>43374</v>
      </c>
      <c r="H45" s="67">
        <f t="shared" si="40"/>
        <v>43381</v>
      </c>
      <c r="I45" s="67">
        <f t="shared" si="40"/>
        <v>43388</v>
      </c>
      <c r="J45" s="67">
        <f t="shared" si="40"/>
        <v>43395</v>
      </c>
      <c r="K45" s="67">
        <f t="shared" si="40"/>
        <v>43402</v>
      </c>
      <c r="L45" s="67">
        <f t="shared" si="40"/>
        <v>43409</v>
      </c>
      <c r="M45" s="67">
        <f t="shared" si="40"/>
        <v>43416</v>
      </c>
      <c r="N45" s="67">
        <f t="shared" si="40"/>
        <v>43423</v>
      </c>
      <c r="O45" s="67">
        <f t="shared" si="40"/>
        <v>43430</v>
      </c>
      <c r="P45" s="67">
        <f t="shared" si="40"/>
        <v>43437</v>
      </c>
      <c r="Q45" s="67">
        <f t="shared" si="40"/>
        <v>43444</v>
      </c>
      <c r="R45" s="67">
        <f t="shared" si="40"/>
        <v>43451</v>
      </c>
      <c r="S45" s="67">
        <f t="shared" si="40"/>
        <v>43458</v>
      </c>
      <c r="T45" s="92"/>
      <c r="U45" s="67">
        <f>U44+2</f>
        <v>43472</v>
      </c>
      <c r="V45" s="67">
        <f>V44+2</f>
        <v>43479</v>
      </c>
      <c r="W45" s="68" t="s">
        <v>151</v>
      </c>
      <c r="X45" s="68" t="s">
        <v>152</v>
      </c>
      <c r="Y45" s="68" t="s">
        <v>153</v>
      </c>
      <c r="Z45" s="68" t="s">
        <v>278</v>
      </c>
      <c r="AA45" s="67">
        <f t="shared" ref="AA45:AF45" si="41">+AA44+2</f>
        <v>43149</v>
      </c>
      <c r="AB45" s="67">
        <f t="shared" si="41"/>
        <v>43156</v>
      </c>
      <c r="AC45" s="67">
        <f t="shared" si="41"/>
        <v>43163</v>
      </c>
      <c r="AD45" s="64">
        <f t="shared" si="41"/>
        <v>43535</v>
      </c>
      <c r="AE45" s="65">
        <f t="shared" si="41"/>
        <v>43542</v>
      </c>
      <c r="AF45" s="65">
        <f t="shared" si="41"/>
        <v>43549</v>
      </c>
      <c r="AG45" s="66" t="s">
        <v>155</v>
      </c>
      <c r="AH45" s="66" t="s">
        <v>156</v>
      </c>
      <c r="AI45" s="66" t="s">
        <v>157</v>
      </c>
      <c r="AJ45" s="66" t="s">
        <v>158</v>
      </c>
      <c r="AK45" s="66" t="s">
        <v>279</v>
      </c>
      <c r="AL45" s="2"/>
    </row>
    <row r="46" spans="1:38" ht="15.75" customHeight="1" x14ac:dyDescent="0.2">
      <c r="A46" s="40" t="s">
        <v>138</v>
      </c>
      <c r="B46" s="67">
        <f t="shared" ref="B46:S46" si="42">B45+1</f>
        <v>43340</v>
      </c>
      <c r="C46" s="67">
        <f t="shared" si="42"/>
        <v>43347</v>
      </c>
      <c r="D46" s="67">
        <f t="shared" si="42"/>
        <v>43354</v>
      </c>
      <c r="E46" s="67">
        <f t="shared" si="42"/>
        <v>43361</v>
      </c>
      <c r="F46" s="67">
        <f t="shared" si="42"/>
        <v>43368</v>
      </c>
      <c r="G46" s="67">
        <f t="shared" si="42"/>
        <v>43375</v>
      </c>
      <c r="H46" s="67">
        <f t="shared" si="42"/>
        <v>43382</v>
      </c>
      <c r="I46" s="67">
        <f t="shared" si="42"/>
        <v>43389</v>
      </c>
      <c r="J46" s="67">
        <f t="shared" si="42"/>
        <v>43396</v>
      </c>
      <c r="K46" s="67">
        <f t="shared" si="42"/>
        <v>43403</v>
      </c>
      <c r="L46" s="67">
        <f t="shared" si="42"/>
        <v>43410</v>
      </c>
      <c r="M46" s="67">
        <f t="shared" si="42"/>
        <v>43417</v>
      </c>
      <c r="N46" s="67">
        <f t="shared" si="42"/>
        <v>43424</v>
      </c>
      <c r="O46" s="67">
        <f t="shared" si="42"/>
        <v>43431</v>
      </c>
      <c r="P46" s="67">
        <f t="shared" si="42"/>
        <v>43438</v>
      </c>
      <c r="Q46" s="67">
        <f t="shared" si="42"/>
        <v>43445</v>
      </c>
      <c r="R46" s="67">
        <f t="shared" si="42"/>
        <v>43452</v>
      </c>
      <c r="S46" s="67">
        <f t="shared" si="42"/>
        <v>43459</v>
      </c>
      <c r="T46" s="92"/>
      <c r="U46" s="67">
        <f>U45+1</f>
        <v>43473</v>
      </c>
      <c r="V46" s="67">
        <f>V45+1</f>
        <v>43480</v>
      </c>
      <c r="W46" s="68" t="s">
        <v>132</v>
      </c>
      <c r="X46" s="68" t="s">
        <v>133</v>
      </c>
      <c r="Y46" s="68" t="s">
        <v>280</v>
      </c>
      <c r="Z46" s="68" t="s">
        <v>281</v>
      </c>
      <c r="AA46" s="67">
        <f t="shared" ref="AA46:AF46" si="43">+AA45+1</f>
        <v>43150</v>
      </c>
      <c r="AB46" s="67">
        <f t="shared" si="43"/>
        <v>43157</v>
      </c>
      <c r="AC46" s="67">
        <f t="shared" si="43"/>
        <v>43164</v>
      </c>
      <c r="AD46" s="64">
        <f t="shared" si="43"/>
        <v>43536</v>
      </c>
      <c r="AE46" s="65">
        <f t="shared" si="43"/>
        <v>43543</v>
      </c>
      <c r="AF46" s="65">
        <f t="shared" si="43"/>
        <v>43550</v>
      </c>
      <c r="AG46" s="66" t="s">
        <v>135</v>
      </c>
      <c r="AH46" s="66" t="s">
        <v>136</v>
      </c>
      <c r="AI46" s="66" t="s">
        <v>137</v>
      </c>
      <c r="AJ46" s="66" t="s">
        <v>282</v>
      </c>
      <c r="AK46" s="66" t="s">
        <v>283</v>
      </c>
      <c r="AL46" s="2"/>
    </row>
    <row r="47" spans="1:38" ht="15.75" customHeight="1" x14ac:dyDescent="0.2">
      <c r="A47" s="40" t="s">
        <v>159</v>
      </c>
      <c r="B47" s="67">
        <f t="shared" ref="B47:S47" si="44">B46+3</f>
        <v>43343</v>
      </c>
      <c r="C47" s="67">
        <f t="shared" si="44"/>
        <v>43350</v>
      </c>
      <c r="D47" s="67">
        <f t="shared" si="44"/>
        <v>43357</v>
      </c>
      <c r="E47" s="67">
        <f t="shared" si="44"/>
        <v>43364</v>
      </c>
      <c r="F47" s="67">
        <f t="shared" si="44"/>
        <v>43371</v>
      </c>
      <c r="G47" s="67">
        <f t="shared" si="44"/>
        <v>43378</v>
      </c>
      <c r="H47" s="67">
        <f t="shared" si="44"/>
        <v>43385</v>
      </c>
      <c r="I47" s="67">
        <f t="shared" si="44"/>
        <v>43392</v>
      </c>
      <c r="J47" s="67">
        <f t="shared" si="44"/>
        <v>43399</v>
      </c>
      <c r="K47" s="67">
        <f t="shared" si="44"/>
        <v>43406</v>
      </c>
      <c r="L47" s="67">
        <f t="shared" si="44"/>
        <v>43413</v>
      </c>
      <c r="M47" s="67">
        <f t="shared" si="44"/>
        <v>43420</v>
      </c>
      <c r="N47" s="67">
        <f t="shared" si="44"/>
        <v>43427</v>
      </c>
      <c r="O47" s="67">
        <f t="shared" si="44"/>
        <v>43434</v>
      </c>
      <c r="P47" s="67">
        <f t="shared" si="44"/>
        <v>43441</v>
      </c>
      <c r="Q47" s="67">
        <f t="shared" si="44"/>
        <v>43448</v>
      </c>
      <c r="R47" s="67">
        <f t="shared" si="44"/>
        <v>43455</v>
      </c>
      <c r="S47" s="67">
        <f t="shared" si="44"/>
        <v>43462</v>
      </c>
      <c r="T47" s="92"/>
      <c r="U47" s="67">
        <f>U46+3</f>
        <v>43476</v>
      </c>
      <c r="V47" s="67">
        <f>V46+3</f>
        <v>43483</v>
      </c>
      <c r="W47" s="68" t="s">
        <v>141</v>
      </c>
      <c r="X47" s="68" t="s">
        <v>142</v>
      </c>
      <c r="Y47" s="68" t="s">
        <v>284</v>
      </c>
      <c r="Z47" s="68" t="s">
        <v>285</v>
      </c>
      <c r="AA47" s="67">
        <f t="shared" ref="AA47:AF47" si="45">+AA46+3</f>
        <v>43153</v>
      </c>
      <c r="AB47" s="67">
        <f t="shared" si="45"/>
        <v>43160</v>
      </c>
      <c r="AC47" s="67">
        <f t="shared" si="45"/>
        <v>43167</v>
      </c>
      <c r="AD47" s="64">
        <f t="shared" si="45"/>
        <v>43539</v>
      </c>
      <c r="AE47" s="65">
        <f t="shared" si="45"/>
        <v>43546</v>
      </c>
      <c r="AF47" s="65">
        <f t="shared" si="45"/>
        <v>43553</v>
      </c>
      <c r="AG47" s="66" t="s">
        <v>145</v>
      </c>
      <c r="AH47" s="66" t="s">
        <v>146</v>
      </c>
      <c r="AI47" s="66" t="s">
        <v>147</v>
      </c>
      <c r="AJ47" s="66" t="s">
        <v>286</v>
      </c>
      <c r="AK47" s="66" t="s">
        <v>287</v>
      </c>
      <c r="AL47" s="2"/>
    </row>
    <row r="48" spans="1:38" ht="15.75" customHeight="1" x14ac:dyDescent="0.2">
      <c r="A48" s="40" t="s">
        <v>273</v>
      </c>
      <c r="B48" s="67">
        <f t="shared" ref="B48:S48" si="46">B47+2</f>
        <v>43345</v>
      </c>
      <c r="C48" s="67">
        <f t="shared" si="46"/>
        <v>43352</v>
      </c>
      <c r="D48" s="67">
        <f t="shared" si="46"/>
        <v>43359</v>
      </c>
      <c r="E48" s="67">
        <f t="shared" si="46"/>
        <v>43366</v>
      </c>
      <c r="F48" s="67">
        <f t="shared" si="46"/>
        <v>43373</v>
      </c>
      <c r="G48" s="67">
        <f t="shared" si="46"/>
        <v>43380</v>
      </c>
      <c r="H48" s="67">
        <f t="shared" si="46"/>
        <v>43387</v>
      </c>
      <c r="I48" s="67">
        <f t="shared" si="46"/>
        <v>43394</v>
      </c>
      <c r="J48" s="67">
        <f t="shared" si="46"/>
        <v>43401</v>
      </c>
      <c r="K48" s="67">
        <f t="shared" si="46"/>
        <v>43408</v>
      </c>
      <c r="L48" s="67">
        <f t="shared" si="46"/>
        <v>43415</v>
      </c>
      <c r="M48" s="67">
        <f t="shared" si="46"/>
        <v>43422</v>
      </c>
      <c r="N48" s="67">
        <f t="shared" si="46"/>
        <v>43429</v>
      </c>
      <c r="O48" s="67">
        <f t="shared" si="46"/>
        <v>43436</v>
      </c>
      <c r="P48" s="67">
        <f t="shared" si="46"/>
        <v>43443</v>
      </c>
      <c r="Q48" s="70">
        <f t="shared" si="46"/>
        <v>43450</v>
      </c>
      <c r="R48" s="67">
        <f t="shared" si="46"/>
        <v>43457</v>
      </c>
      <c r="S48" s="67">
        <f t="shared" si="46"/>
        <v>43464</v>
      </c>
      <c r="T48" s="92"/>
      <c r="U48" s="67">
        <f>U47+2</f>
        <v>43478</v>
      </c>
      <c r="V48" s="67">
        <f>V47+2</f>
        <v>43485</v>
      </c>
      <c r="W48" s="68" t="s">
        <v>288</v>
      </c>
      <c r="X48" s="68" t="s">
        <v>289</v>
      </c>
      <c r="Y48" s="68" t="s">
        <v>105</v>
      </c>
      <c r="Z48" s="68" t="s">
        <v>106</v>
      </c>
      <c r="AA48" s="67">
        <f t="shared" ref="AA48:AF48" si="47">+AA47+2</f>
        <v>43155</v>
      </c>
      <c r="AB48" s="67">
        <f t="shared" si="47"/>
        <v>43162</v>
      </c>
      <c r="AC48" s="67">
        <f t="shared" si="47"/>
        <v>43169</v>
      </c>
      <c r="AD48" s="64">
        <f t="shared" si="47"/>
        <v>43541</v>
      </c>
      <c r="AE48" s="65">
        <f t="shared" si="47"/>
        <v>43548</v>
      </c>
      <c r="AF48" s="65">
        <f t="shared" si="47"/>
        <v>43555</v>
      </c>
      <c r="AG48" s="66" t="s">
        <v>175</v>
      </c>
      <c r="AH48" s="66" t="s">
        <v>176</v>
      </c>
      <c r="AI48" s="66" t="s">
        <v>177</v>
      </c>
      <c r="AJ48" s="66" t="s">
        <v>178</v>
      </c>
      <c r="AK48" s="66" t="s">
        <v>290</v>
      </c>
      <c r="AL48" s="2"/>
    </row>
    <row r="49" spans="1:38" ht="28.5" customHeight="1" x14ac:dyDescent="0.2">
      <c r="A49" s="77" t="s">
        <v>180</v>
      </c>
      <c r="B49" s="78"/>
      <c r="C49" s="78"/>
      <c r="D49" s="78"/>
      <c r="E49" s="78"/>
      <c r="F49" s="78"/>
      <c r="G49" s="78"/>
      <c r="H49" s="78"/>
      <c r="I49" s="78"/>
      <c r="J49" s="78"/>
      <c r="K49" s="79" t="s">
        <v>180</v>
      </c>
      <c r="L49" s="79" t="s">
        <v>180</v>
      </c>
      <c r="M49" s="79" t="s">
        <v>180</v>
      </c>
      <c r="N49" s="79" t="s">
        <v>180</v>
      </c>
      <c r="O49" s="80" t="str">
        <f>HYPERLINK("https://drive.google.com/open?id=11xRqLBJ613hoxj40V3jmBW5dFG59HXz0","STACKING")</f>
        <v>STACKING</v>
      </c>
      <c r="P49" s="80" t="str">
        <f>HYPERLINK("https://drive.google.com/open?id=126FOP7i-8ore-4FIG52oTYNwtJpsr-ug","STACKING")</f>
        <v>STACKING</v>
      </c>
      <c r="Q49" s="81" t="str">
        <f>HYPERLINK("https://drive.google.com/open?id=12Tj-snmxrGdt4gbbjTYqNOd7QC7DJ75w","STACKING")</f>
        <v>STACKING</v>
      </c>
      <c r="R49" s="81" t="str">
        <f>HYPERLINK("https://drive.google.com/open?id=12lUxCmZzjB-IeC8HFNT4xH33EdXxSI5O","STACKING")</f>
        <v>STACKING</v>
      </c>
      <c r="S49" s="81" t="str">
        <f>HYPERLINK("https://drive.google.com/open?id=12oo3GmnnWFKfNrS5euRGVcXL54hyexMk","STACKING")</f>
        <v>STACKING</v>
      </c>
      <c r="T49" s="83" t="s">
        <v>291</v>
      </c>
      <c r="U49" s="81" t="str">
        <f>HYPERLINK("https://drive.google.com/open?id=13E2qse-zsrbbEI7YIwa9xcMRqkgnn6mk","STACKING")</f>
        <v>STACKING</v>
      </c>
      <c r="V49" s="81" t="str">
        <f>HYPERLINK("https://drive.google.com/open?id=13cFzibGAS5JvSytXf29uWh0jQ3F7KYfZ","STACKING")</f>
        <v>STACKING</v>
      </c>
      <c r="W49" s="81" t="str">
        <f>HYPERLINK("https://drive.google.com/open?id=13vvqo728Id1xhvu546GkZ4ABeZH32kJr","STACKING")</f>
        <v>STACKING</v>
      </c>
      <c r="X49" s="93" t="str">
        <f>HYPERLINK("https://drive.google.com/open?id=149YJ1_YL3TAkJmAjYNn5qgtKJNgIC8Qh","STACKING")</f>
        <v>STACKING</v>
      </c>
      <c r="Y49" s="93" t="str">
        <f>HYPERLINK("https://drive.google.com/open?id=1590WOCgdaDsCpK8xdQPQPz_l4OlzwpS8","STACKING")</f>
        <v>STACKING</v>
      </c>
      <c r="Z49" s="83"/>
      <c r="AA49" s="83"/>
      <c r="AB49" s="83"/>
      <c r="AC49" s="83"/>
      <c r="AD49" s="94"/>
      <c r="AE49" s="95"/>
      <c r="AF49" s="95"/>
      <c r="AG49" s="95"/>
      <c r="AH49" s="95"/>
      <c r="AI49" s="95"/>
      <c r="AJ49" s="96"/>
      <c r="AK49" s="96"/>
      <c r="AL49" s="2"/>
    </row>
    <row r="50" spans="1:38" ht="10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97"/>
      <c r="AE50" s="97"/>
      <c r="AF50" s="97"/>
      <c r="AG50" s="97"/>
      <c r="AH50" s="97"/>
      <c r="AI50" s="97"/>
      <c r="AJ50" s="2"/>
      <c r="AK50" s="2"/>
      <c r="AL50" s="2"/>
    </row>
    <row r="51" spans="1:38" ht="25.5" customHeight="1" x14ac:dyDescent="0.2">
      <c r="A51" s="98"/>
      <c r="B51" s="313" t="s">
        <v>292</v>
      </c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5"/>
      <c r="AL51" s="2"/>
    </row>
    <row r="52" spans="1:38" ht="10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0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0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0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0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0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0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0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0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0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0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0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0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0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0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0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0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0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0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0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0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0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0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0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0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0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0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0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0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0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0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0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0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0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0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0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0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0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0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0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0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0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0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0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0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0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0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0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0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0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0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0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0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0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0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0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0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0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0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0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0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0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0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0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0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0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0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0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0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0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0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0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0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0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0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0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0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0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0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0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0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0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0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0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0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0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0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0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0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0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0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0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0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0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0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0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0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0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0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0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0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0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0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0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0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0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0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0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0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0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0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0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0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0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0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0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0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0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0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0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0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0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0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0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0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0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0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0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0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0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0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0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0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0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0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0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0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0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0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0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0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0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0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0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0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0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0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0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0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0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0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0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0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0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0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0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0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0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0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0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0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0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0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0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0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0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0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0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0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0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0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0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0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0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0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0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0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0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0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0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0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0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0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0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0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0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0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0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0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0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0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0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0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0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0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0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0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0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0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0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5.75" customHeight="1" x14ac:dyDescent="0.2"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5.75" customHeight="1" x14ac:dyDescent="0.2"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5.75" customHeight="1" x14ac:dyDescent="0.2"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5.75" customHeight="1" x14ac:dyDescent="0.2"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5.75" customHeight="1" x14ac:dyDescent="0.2"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30:38" ht="15.75" customHeight="1" x14ac:dyDescent="0.2"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30:38" ht="15.75" customHeight="1" x14ac:dyDescent="0.2"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30:38" ht="15.75" customHeight="1" x14ac:dyDescent="0.2"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30:38" ht="15.75" customHeight="1" x14ac:dyDescent="0.2"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30:38" ht="15.75" customHeight="1" x14ac:dyDescent="0.2"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30:38" ht="15.75" customHeight="1" x14ac:dyDescent="0.2"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30:38" ht="15.75" customHeight="1" x14ac:dyDescent="0.2"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30:38" ht="15.75" customHeight="1" x14ac:dyDescent="0.2"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30:38" ht="15.75" customHeight="1" x14ac:dyDescent="0.2"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30:38" ht="15.75" customHeight="1" x14ac:dyDescent="0.2"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30:38" ht="15.75" customHeight="1" x14ac:dyDescent="0.2"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30:38" ht="15.75" customHeight="1" x14ac:dyDescent="0.2"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30:38" ht="15.75" customHeight="1" x14ac:dyDescent="0.2"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30:38" ht="15.75" customHeight="1" x14ac:dyDescent="0.2"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30:38" ht="15.75" customHeight="1" x14ac:dyDescent="0.2"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30:38" ht="15.75" customHeight="1" x14ac:dyDescent="0.2"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30:38" ht="15.75" customHeight="1" x14ac:dyDescent="0.2"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30:38" ht="15.75" customHeight="1" x14ac:dyDescent="0.2"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30:38" ht="15.75" customHeight="1" x14ac:dyDescent="0.2"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30:38" ht="15.75" customHeight="1" x14ac:dyDescent="0.2"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30:38" ht="15.75" customHeight="1" x14ac:dyDescent="0.2"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30:38" ht="15.75" customHeight="1" x14ac:dyDescent="0.2"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30:38" ht="15.75" customHeight="1" x14ac:dyDescent="0.2"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30:38" ht="15.75" customHeight="1" x14ac:dyDescent="0.2"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30:38" ht="15.75" customHeight="1" x14ac:dyDescent="0.2"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30:38" ht="15.75" customHeight="1" x14ac:dyDescent="0.2"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30:38" ht="15.75" customHeight="1" x14ac:dyDescent="0.2"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30:38" ht="15.75" customHeight="1" x14ac:dyDescent="0.2"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30:38" ht="15.75" customHeight="1" x14ac:dyDescent="0.2"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30:38" ht="15.75" customHeight="1" x14ac:dyDescent="0.2"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30:38" ht="15.75" customHeight="1" x14ac:dyDescent="0.2"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30:38" ht="15.75" customHeight="1" x14ac:dyDescent="0.2"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30:38" ht="15.75" customHeight="1" x14ac:dyDescent="0.2"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30:38" ht="15.75" customHeight="1" x14ac:dyDescent="0.2"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30:38" ht="15.75" customHeight="1" x14ac:dyDescent="0.2"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30:38" ht="15.75" customHeight="1" x14ac:dyDescent="0.2"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30:38" ht="15.75" customHeight="1" x14ac:dyDescent="0.2"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30:38" ht="15.75" customHeight="1" x14ac:dyDescent="0.2"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30:38" ht="15.75" customHeight="1" x14ac:dyDescent="0.2"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30:38" ht="15.75" customHeight="1" x14ac:dyDescent="0.2"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30:38" ht="15.75" customHeight="1" x14ac:dyDescent="0.2"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30:38" ht="15.75" customHeight="1" x14ac:dyDescent="0.2"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30:38" ht="15.75" customHeight="1" x14ac:dyDescent="0.2"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30:38" ht="15.75" customHeight="1" x14ac:dyDescent="0.2"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30:38" ht="15.75" customHeight="1" x14ac:dyDescent="0.2"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30:38" ht="15.75" customHeight="1" x14ac:dyDescent="0.2"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30:38" ht="15.75" customHeight="1" x14ac:dyDescent="0.2"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30:38" ht="15.75" customHeight="1" x14ac:dyDescent="0.2"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30:38" ht="15.75" customHeight="1" x14ac:dyDescent="0.2"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30:38" ht="15.75" customHeight="1" x14ac:dyDescent="0.2"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30:38" ht="15.75" customHeight="1" x14ac:dyDescent="0.2"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30:38" ht="15.75" customHeight="1" x14ac:dyDescent="0.2"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30:38" ht="15.75" customHeight="1" x14ac:dyDescent="0.2"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30:38" ht="15.75" customHeight="1" x14ac:dyDescent="0.2"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30:38" ht="15.75" customHeight="1" x14ac:dyDescent="0.2"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30:38" ht="15.75" customHeight="1" x14ac:dyDescent="0.2"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30:38" ht="15.75" customHeight="1" x14ac:dyDescent="0.2"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30:38" ht="15.75" customHeight="1" x14ac:dyDescent="0.2"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30:38" ht="15.75" customHeight="1" x14ac:dyDescent="0.2"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30:38" ht="15.75" customHeight="1" x14ac:dyDescent="0.2"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30:38" ht="15.75" customHeight="1" x14ac:dyDescent="0.2"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30:38" ht="15.75" customHeight="1" x14ac:dyDescent="0.2"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30:38" ht="15.75" customHeight="1" x14ac:dyDescent="0.2"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30:38" ht="15.75" customHeight="1" x14ac:dyDescent="0.2"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30:38" ht="15.75" customHeight="1" x14ac:dyDescent="0.2"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30:38" ht="15.75" customHeight="1" x14ac:dyDescent="0.2"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30:38" ht="15.75" customHeight="1" x14ac:dyDescent="0.2"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30:38" ht="15.75" customHeight="1" x14ac:dyDescent="0.2"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30:38" ht="15.75" customHeight="1" x14ac:dyDescent="0.2"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30:38" ht="15.75" customHeight="1" x14ac:dyDescent="0.2"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30:38" ht="15.75" customHeight="1" x14ac:dyDescent="0.2"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30:38" ht="15.75" customHeight="1" x14ac:dyDescent="0.2"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30:38" ht="15.75" customHeight="1" x14ac:dyDescent="0.2"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30:38" ht="15.75" customHeight="1" x14ac:dyDescent="0.2"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30:38" ht="15.75" customHeight="1" x14ac:dyDescent="0.2"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30:38" ht="15.75" customHeight="1" x14ac:dyDescent="0.2"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30:38" ht="15.75" customHeight="1" x14ac:dyDescent="0.2"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30:38" ht="15.75" customHeight="1" x14ac:dyDescent="0.2"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30:38" ht="15.75" customHeight="1" x14ac:dyDescent="0.2"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30:38" ht="15.75" customHeight="1" x14ac:dyDescent="0.2"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30:38" ht="15.75" customHeight="1" x14ac:dyDescent="0.2"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30:38" ht="15.75" customHeight="1" x14ac:dyDescent="0.2"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30:38" ht="15.75" customHeight="1" x14ac:dyDescent="0.2"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30:38" ht="15.75" customHeight="1" x14ac:dyDescent="0.2"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30:38" ht="15.75" customHeight="1" x14ac:dyDescent="0.2"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30:38" ht="15.75" customHeight="1" x14ac:dyDescent="0.2"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30:38" ht="15.75" customHeight="1" x14ac:dyDescent="0.2"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30:38" ht="15.75" customHeight="1" x14ac:dyDescent="0.2"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30:38" ht="15.75" customHeight="1" x14ac:dyDescent="0.2"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30:38" ht="15.75" customHeight="1" x14ac:dyDescent="0.2"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30:38" ht="15.75" customHeight="1" x14ac:dyDescent="0.2"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30:38" ht="15.75" customHeight="1" x14ac:dyDescent="0.2"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30:38" ht="15.75" customHeight="1" x14ac:dyDescent="0.2"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30:38" ht="15.75" customHeight="1" x14ac:dyDescent="0.2"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30:38" ht="15.75" customHeight="1" x14ac:dyDescent="0.2"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30:38" ht="15.75" customHeight="1" x14ac:dyDescent="0.2"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30:38" ht="15.75" customHeight="1" x14ac:dyDescent="0.2"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30:38" ht="15.75" customHeight="1" x14ac:dyDescent="0.2"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30:38" ht="15.75" customHeight="1" x14ac:dyDescent="0.2"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30:38" ht="15.75" customHeight="1" x14ac:dyDescent="0.2"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30:38" ht="15.75" customHeight="1" x14ac:dyDescent="0.2"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30:38" ht="15.75" customHeight="1" x14ac:dyDescent="0.2"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30:38" ht="15.75" customHeight="1" x14ac:dyDescent="0.2"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30:38" ht="15.75" customHeight="1" x14ac:dyDescent="0.2"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30:38" ht="15.75" customHeight="1" x14ac:dyDescent="0.2"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30:38" ht="15.75" customHeight="1" x14ac:dyDescent="0.2"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30:38" ht="15.75" customHeight="1" x14ac:dyDescent="0.2"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30:38" ht="15.75" customHeight="1" x14ac:dyDescent="0.2"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30:38" ht="15.75" customHeight="1" x14ac:dyDescent="0.2"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30:38" ht="15.75" customHeight="1" x14ac:dyDescent="0.2"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30:38" ht="15.75" customHeight="1" x14ac:dyDescent="0.2"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30:38" ht="15.75" customHeight="1" x14ac:dyDescent="0.2"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30:38" ht="15.75" customHeight="1" x14ac:dyDescent="0.2"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30:38" ht="15.75" customHeight="1" x14ac:dyDescent="0.2"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30:38" ht="15.75" customHeight="1" x14ac:dyDescent="0.2"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30:38" ht="15.75" customHeight="1" x14ac:dyDescent="0.2"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30:38" ht="15.75" customHeight="1" x14ac:dyDescent="0.2"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30:38" ht="15.75" customHeight="1" x14ac:dyDescent="0.2"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30:38" ht="15.75" customHeight="1" x14ac:dyDescent="0.2"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30:38" ht="15.75" customHeight="1" x14ac:dyDescent="0.2"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30:38" ht="15.75" customHeight="1" x14ac:dyDescent="0.2"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30:38" ht="15.75" customHeight="1" x14ac:dyDescent="0.2"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30:38" ht="15.75" customHeight="1" x14ac:dyDescent="0.2"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30:38" ht="15.75" customHeight="1" x14ac:dyDescent="0.2"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30:38" ht="15.75" customHeight="1" x14ac:dyDescent="0.2"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30:38" ht="15.75" customHeight="1" x14ac:dyDescent="0.2"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30:38" ht="15.75" customHeight="1" x14ac:dyDescent="0.2"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30:38" ht="15.75" customHeight="1" x14ac:dyDescent="0.2"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30:38" ht="15.75" customHeight="1" x14ac:dyDescent="0.2"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30:38" ht="15.75" customHeight="1" x14ac:dyDescent="0.2"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30:38" ht="15.75" customHeight="1" x14ac:dyDescent="0.2"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30:38" ht="15.75" customHeight="1" x14ac:dyDescent="0.2"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30:38" ht="15.75" customHeight="1" x14ac:dyDescent="0.2"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30:38" ht="15.75" customHeight="1" x14ac:dyDescent="0.2"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30:38" ht="15.75" customHeight="1" x14ac:dyDescent="0.2"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30:38" ht="15.75" customHeight="1" x14ac:dyDescent="0.2"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30:38" ht="15.75" customHeight="1" x14ac:dyDescent="0.2"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30:38" ht="15.75" customHeight="1" x14ac:dyDescent="0.2"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30:38" ht="15.75" customHeight="1" x14ac:dyDescent="0.2"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30:38" ht="15.75" customHeight="1" x14ac:dyDescent="0.2"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30:38" ht="15.75" customHeight="1" x14ac:dyDescent="0.2"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30:38" ht="15.75" customHeight="1" x14ac:dyDescent="0.2"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30:38" ht="15.75" customHeight="1" x14ac:dyDescent="0.2"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30:38" ht="15.75" customHeight="1" x14ac:dyDescent="0.2"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30:38" ht="15.75" customHeight="1" x14ac:dyDescent="0.2"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30:38" ht="15.75" customHeight="1" x14ac:dyDescent="0.2"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30:38" ht="15.75" customHeight="1" x14ac:dyDescent="0.2"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30:38" ht="15.75" customHeight="1" x14ac:dyDescent="0.2"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30:38" ht="15.75" customHeight="1" x14ac:dyDescent="0.2"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30:38" ht="15.75" customHeight="1" x14ac:dyDescent="0.2"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30:38" ht="15.75" customHeight="1" x14ac:dyDescent="0.2"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30:38" ht="15.75" customHeight="1" x14ac:dyDescent="0.2"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30:38" ht="15.75" customHeight="1" x14ac:dyDescent="0.2"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30:38" ht="15.75" customHeight="1" x14ac:dyDescent="0.2"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30:38" ht="15.75" customHeight="1" x14ac:dyDescent="0.2"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30:38" ht="15.75" customHeight="1" x14ac:dyDescent="0.2"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30:38" ht="15.75" customHeight="1" x14ac:dyDescent="0.2"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30:38" ht="15.75" customHeight="1" x14ac:dyDescent="0.2"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30:38" ht="15.75" customHeight="1" x14ac:dyDescent="0.2"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30:38" ht="15.75" customHeight="1" x14ac:dyDescent="0.2"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30:38" ht="15.75" customHeight="1" x14ac:dyDescent="0.2"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30:38" ht="15.75" customHeight="1" x14ac:dyDescent="0.2"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30:38" ht="15.75" customHeight="1" x14ac:dyDescent="0.2"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30:38" ht="15.75" customHeight="1" x14ac:dyDescent="0.2"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30:38" ht="15.75" customHeight="1" x14ac:dyDescent="0.2"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30:38" ht="15.75" customHeight="1" x14ac:dyDescent="0.2"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30:38" ht="15.75" customHeight="1" x14ac:dyDescent="0.2"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30:38" ht="15.75" customHeight="1" x14ac:dyDescent="0.2"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30:38" ht="15.75" customHeight="1" x14ac:dyDescent="0.2"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30:38" ht="15.75" customHeight="1" x14ac:dyDescent="0.2"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30:38" ht="15.75" customHeight="1" x14ac:dyDescent="0.2"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30:38" ht="15.75" customHeight="1" x14ac:dyDescent="0.2"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30:38" ht="15.75" customHeight="1" x14ac:dyDescent="0.2"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30:38" ht="15.75" customHeight="1" x14ac:dyDescent="0.2"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30:38" ht="15.75" customHeight="1" x14ac:dyDescent="0.2"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30:38" ht="15.75" customHeight="1" x14ac:dyDescent="0.2"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30:38" ht="15.75" customHeight="1" x14ac:dyDescent="0.2"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30:38" ht="15.75" customHeight="1" x14ac:dyDescent="0.2"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30:38" ht="15.75" customHeight="1" x14ac:dyDescent="0.2"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30:38" ht="15.75" customHeight="1" x14ac:dyDescent="0.2"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30:38" ht="15.75" customHeight="1" x14ac:dyDescent="0.2"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30:38" ht="15.75" customHeight="1" x14ac:dyDescent="0.2"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30:38" ht="15.75" customHeight="1" x14ac:dyDescent="0.2"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30:38" ht="15.75" customHeight="1" x14ac:dyDescent="0.2"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30:38" ht="15.75" customHeight="1" x14ac:dyDescent="0.2"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30:38" ht="15.75" customHeight="1" x14ac:dyDescent="0.2"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30:38" ht="15.75" customHeight="1" x14ac:dyDescent="0.2"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30:38" ht="15.75" customHeight="1" x14ac:dyDescent="0.2"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30:38" ht="15.75" customHeight="1" x14ac:dyDescent="0.2"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30:38" ht="15.75" customHeight="1" x14ac:dyDescent="0.2"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30:38" ht="15.75" customHeight="1" x14ac:dyDescent="0.2"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30:38" ht="15.75" customHeight="1" x14ac:dyDescent="0.2"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30:38" ht="15.75" customHeight="1" x14ac:dyDescent="0.2"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30:38" ht="15.75" customHeight="1" x14ac:dyDescent="0.2"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30:38" ht="15.75" customHeight="1" x14ac:dyDescent="0.2"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30:38" ht="15.75" customHeight="1" x14ac:dyDescent="0.2"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30:38" ht="15.75" customHeight="1" x14ac:dyDescent="0.2"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30:38" ht="15.75" customHeight="1" x14ac:dyDescent="0.2"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30:38" ht="15.75" customHeight="1" x14ac:dyDescent="0.2"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30:38" ht="15.75" customHeight="1" x14ac:dyDescent="0.2"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30:38" ht="15.75" customHeight="1" x14ac:dyDescent="0.2"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30:38" ht="15.75" customHeight="1" x14ac:dyDescent="0.2"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30:38" ht="15.75" customHeight="1" x14ac:dyDescent="0.2"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30:38" ht="15.75" customHeight="1" x14ac:dyDescent="0.2"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30:38" ht="15.75" customHeight="1" x14ac:dyDescent="0.2"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30:38" ht="15.75" customHeight="1" x14ac:dyDescent="0.2"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30:38" ht="15.75" customHeight="1" x14ac:dyDescent="0.2"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30:38" ht="15.75" customHeight="1" x14ac:dyDescent="0.2"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30:38" ht="15.75" customHeight="1" x14ac:dyDescent="0.2"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30:38" ht="15.75" customHeight="1" x14ac:dyDescent="0.2"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30:38" ht="15.75" customHeight="1" x14ac:dyDescent="0.2"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30:38" ht="15.75" customHeight="1" x14ac:dyDescent="0.2"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30:38" ht="15.75" customHeight="1" x14ac:dyDescent="0.2"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30:38" ht="15.75" customHeight="1" x14ac:dyDescent="0.2"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30:38" ht="15.75" customHeight="1" x14ac:dyDescent="0.2"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30:38" ht="15.75" customHeight="1" x14ac:dyDescent="0.2"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30:38" ht="15.75" customHeight="1" x14ac:dyDescent="0.2"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30:38" ht="15.75" customHeight="1" x14ac:dyDescent="0.2"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30:38" ht="15.75" customHeight="1" x14ac:dyDescent="0.2"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30:38" ht="15.75" customHeight="1" x14ac:dyDescent="0.2"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30:38" ht="15.75" customHeight="1" x14ac:dyDescent="0.2"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30:38" ht="15.75" customHeight="1" x14ac:dyDescent="0.2"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30:38" ht="15.75" customHeight="1" x14ac:dyDescent="0.2"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30:38" ht="15.75" customHeight="1" x14ac:dyDescent="0.2"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30:38" ht="15.75" customHeight="1" x14ac:dyDescent="0.2"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30:38" ht="15.75" customHeight="1" x14ac:dyDescent="0.2"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30:38" ht="15.75" customHeight="1" x14ac:dyDescent="0.2"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30:38" ht="15.75" customHeight="1" x14ac:dyDescent="0.2"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30:38" ht="15.75" customHeight="1" x14ac:dyDescent="0.2"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30:38" ht="15.75" customHeight="1" x14ac:dyDescent="0.2"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30:38" ht="15.75" customHeight="1" x14ac:dyDescent="0.2"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30:38" ht="15.75" customHeight="1" x14ac:dyDescent="0.2"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30:38" ht="15.75" customHeight="1" x14ac:dyDescent="0.2"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30:38" ht="15.75" customHeight="1" x14ac:dyDescent="0.2"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30:38" ht="15.75" customHeight="1" x14ac:dyDescent="0.2"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30:38" ht="15.75" customHeight="1" x14ac:dyDescent="0.2"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30:38" ht="15.75" customHeight="1" x14ac:dyDescent="0.2"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30:38" ht="15.75" customHeight="1" x14ac:dyDescent="0.2"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30:38" ht="15.75" customHeight="1" x14ac:dyDescent="0.2"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30:38" ht="15.75" customHeight="1" x14ac:dyDescent="0.2"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30:38" ht="15.75" customHeight="1" x14ac:dyDescent="0.2"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30:38" ht="15.75" customHeight="1" x14ac:dyDescent="0.2"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30:38" ht="15.75" customHeight="1" x14ac:dyDescent="0.2"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30:38" ht="15.75" customHeight="1" x14ac:dyDescent="0.2"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30:38" ht="15.75" customHeight="1" x14ac:dyDescent="0.2"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30:38" ht="15.75" customHeight="1" x14ac:dyDescent="0.2"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30:38" ht="15.75" customHeight="1" x14ac:dyDescent="0.2"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30:38" ht="15.75" customHeight="1" x14ac:dyDescent="0.2"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30:38" ht="15.75" customHeight="1" x14ac:dyDescent="0.2"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30:38" ht="15.75" customHeight="1" x14ac:dyDescent="0.2"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30:38" ht="15.75" customHeight="1" x14ac:dyDescent="0.2"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30:38" ht="15.75" customHeight="1" x14ac:dyDescent="0.2"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30:38" ht="15.75" customHeight="1" x14ac:dyDescent="0.2"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30:38" ht="15.75" customHeight="1" x14ac:dyDescent="0.2"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30:38" ht="15.75" customHeight="1" x14ac:dyDescent="0.2"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30:38" ht="15.75" customHeight="1" x14ac:dyDescent="0.2"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30:38" ht="15.75" customHeight="1" x14ac:dyDescent="0.2"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30:38" ht="15.75" customHeight="1" x14ac:dyDescent="0.2"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30:38" ht="15.75" customHeight="1" x14ac:dyDescent="0.2"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30:38" ht="15.75" customHeight="1" x14ac:dyDescent="0.2"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30:38" ht="15.75" customHeight="1" x14ac:dyDescent="0.2"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30:38" ht="15.75" customHeight="1" x14ac:dyDescent="0.2"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30:38" ht="15.75" customHeight="1" x14ac:dyDescent="0.2"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30:38" ht="15.75" customHeight="1" x14ac:dyDescent="0.2"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30:38" ht="15.75" customHeight="1" x14ac:dyDescent="0.2"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30:38" ht="15.75" customHeight="1" x14ac:dyDescent="0.2"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30:38" ht="15.75" customHeight="1" x14ac:dyDescent="0.2"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30:38" ht="15.75" customHeight="1" x14ac:dyDescent="0.2"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30:38" ht="15.75" customHeight="1" x14ac:dyDescent="0.2"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30:38" ht="15.75" customHeight="1" x14ac:dyDescent="0.2"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30:38" ht="15.75" customHeight="1" x14ac:dyDescent="0.2"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30:38" ht="15.75" customHeight="1" x14ac:dyDescent="0.2"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30:38" ht="15.75" customHeight="1" x14ac:dyDescent="0.2"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30:38" ht="15.75" customHeight="1" x14ac:dyDescent="0.2"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30:38" ht="15.75" customHeight="1" x14ac:dyDescent="0.2"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30:38" ht="15.75" customHeight="1" x14ac:dyDescent="0.2"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30:38" ht="15.75" customHeight="1" x14ac:dyDescent="0.2"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30:38" ht="15.75" customHeight="1" x14ac:dyDescent="0.2"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30:38" ht="15.75" customHeight="1" x14ac:dyDescent="0.2"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30:38" ht="15.75" customHeight="1" x14ac:dyDescent="0.2"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30:38" ht="15.75" customHeight="1" x14ac:dyDescent="0.2"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30:38" ht="15.75" customHeight="1" x14ac:dyDescent="0.2"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30:38" ht="15.75" customHeight="1" x14ac:dyDescent="0.2"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30:38" ht="15.75" customHeight="1" x14ac:dyDescent="0.2"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30:38" ht="15.75" customHeight="1" x14ac:dyDescent="0.2"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30:38" ht="15.75" customHeight="1" x14ac:dyDescent="0.2"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30:38" ht="15.75" customHeight="1" x14ac:dyDescent="0.2"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30:38" ht="15.75" customHeight="1" x14ac:dyDescent="0.2"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30:38" ht="15.75" customHeight="1" x14ac:dyDescent="0.2"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30:38" ht="15.75" customHeight="1" x14ac:dyDescent="0.2"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30:38" ht="15.75" customHeight="1" x14ac:dyDescent="0.2"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30:38" ht="15.75" customHeight="1" x14ac:dyDescent="0.2"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30:38" ht="15.75" customHeight="1" x14ac:dyDescent="0.2"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30:38" ht="15.75" customHeight="1" x14ac:dyDescent="0.2"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30:38" ht="15.75" customHeight="1" x14ac:dyDescent="0.2"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30:38" ht="15.75" customHeight="1" x14ac:dyDescent="0.2"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30:38" ht="15.75" customHeight="1" x14ac:dyDescent="0.2"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30:38" ht="15.75" customHeight="1" x14ac:dyDescent="0.2"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30:38" ht="15.75" customHeight="1" x14ac:dyDescent="0.2"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30:38" ht="15.75" customHeight="1" x14ac:dyDescent="0.2"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30:38" ht="15.75" customHeight="1" x14ac:dyDescent="0.2"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30:38" ht="15.75" customHeight="1" x14ac:dyDescent="0.2"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30:38" ht="15.75" customHeight="1" x14ac:dyDescent="0.2"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30:38" ht="15.75" customHeight="1" x14ac:dyDescent="0.2"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30:38" ht="15.75" customHeight="1" x14ac:dyDescent="0.2"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30:38" ht="15.75" customHeight="1" x14ac:dyDescent="0.2"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30:38" ht="15.75" customHeight="1" x14ac:dyDescent="0.2"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30:38" ht="15.75" customHeight="1" x14ac:dyDescent="0.2"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30:38" ht="15.75" customHeight="1" x14ac:dyDescent="0.2"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30:38" ht="15.75" customHeight="1" x14ac:dyDescent="0.2"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30:38" ht="15.75" customHeight="1" x14ac:dyDescent="0.2"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30:38" ht="15.75" customHeight="1" x14ac:dyDescent="0.2"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30:38" ht="15.75" customHeight="1" x14ac:dyDescent="0.2"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30:38" ht="15.75" customHeight="1" x14ac:dyDescent="0.2"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30:38" ht="15.75" customHeight="1" x14ac:dyDescent="0.2"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30:38" ht="15.75" customHeight="1" x14ac:dyDescent="0.2"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30:38" ht="15.75" customHeight="1" x14ac:dyDescent="0.2"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30:38" ht="15.75" customHeight="1" x14ac:dyDescent="0.2"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30:38" ht="15.75" customHeight="1" x14ac:dyDescent="0.2"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30:38" ht="15.75" customHeight="1" x14ac:dyDescent="0.2"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30:38" ht="15.75" customHeight="1" x14ac:dyDescent="0.2"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30:38" ht="15.75" customHeight="1" x14ac:dyDescent="0.2"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30:38" ht="15.75" customHeight="1" x14ac:dyDescent="0.2"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30:38" ht="15.75" customHeight="1" x14ac:dyDescent="0.2"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30:38" ht="15.75" customHeight="1" x14ac:dyDescent="0.2"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30:38" ht="15.75" customHeight="1" x14ac:dyDescent="0.2"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30:38" ht="15.75" customHeight="1" x14ac:dyDescent="0.2"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30:38" ht="15.75" customHeight="1" x14ac:dyDescent="0.2"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30:38" ht="15.75" customHeight="1" x14ac:dyDescent="0.2"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30:38" ht="15.75" customHeight="1" x14ac:dyDescent="0.2"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30:38" ht="15.75" customHeight="1" x14ac:dyDescent="0.2"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30:38" ht="15.75" customHeight="1" x14ac:dyDescent="0.2"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30:38" ht="15.75" customHeight="1" x14ac:dyDescent="0.2"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30:38" ht="15.75" customHeight="1" x14ac:dyDescent="0.2"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30:38" ht="15.75" customHeight="1" x14ac:dyDescent="0.2"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30:38" ht="15.75" customHeight="1" x14ac:dyDescent="0.2"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30:38" ht="15.75" customHeight="1" x14ac:dyDescent="0.2"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30:38" ht="15.75" customHeight="1" x14ac:dyDescent="0.2"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30:38" ht="15.75" customHeight="1" x14ac:dyDescent="0.2"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30:38" ht="15.75" customHeight="1" x14ac:dyDescent="0.2"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30:38" ht="15.75" customHeight="1" x14ac:dyDescent="0.2"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30:38" ht="15.75" customHeight="1" x14ac:dyDescent="0.2"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30:38" ht="15.75" customHeight="1" x14ac:dyDescent="0.2"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30:38" ht="15.75" customHeight="1" x14ac:dyDescent="0.2"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30:38" ht="15.75" customHeight="1" x14ac:dyDescent="0.2"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30:38" ht="15.75" customHeight="1" x14ac:dyDescent="0.2"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30:38" ht="15.75" customHeight="1" x14ac:dyDescent="0.2"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30:38" ht="15.75" customHeight="1" x14ac:dyDescent="0.2"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30:38" ht="15.75" customHeight="1" x14ac:dyDescent="0.2"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30:38" ht="15.75" customHeight="1" x14ac:dyDescent="0.2"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30:38" ht="15.75" customHeight="1" x14ac:dyDescent="0.2"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30:38" ht="15.75" customHeight="1" x14ac:dyDescent="0.2"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30:38" ht="15.75" customHeight="1" x14ac:dyDescent="0.2"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30:38" ht="15.75" customHeight="1" x14ac:dyDescent="0.2"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30:38" ht="15.75" customHeight="1" x14ac:dyDescent="0.2"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30:38" ht="15.75" customHeight="1" x14ac:dyDescent="0.2"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30:38" ht="15.75" customHeight="1" x14ac:dyDescent="0.2"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30:38" ht="15.75" customHeight="1" x14ac:dyDescent="0.2"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30:38" ht="15.75" customHeight="1" x14ac:dyDescent="0.2"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30:38" ht="15.75" customHeight="1" x14ac:dyDescent="0.2"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30:38" ht="15.75" customHeight="1" x14ac:dyDescent="0.2"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30:38" ht="15.75" customHeight="1" x14ac:dyDescent="0.2"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30:38" ht="15.75" customHeight="1" x14ac:dyDescent="0.2"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30:38" ht="15.75" customHeight="1" x14ac:dyDescent="0.2"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30:38" ht="15.75" customHeight="1" x14ac:dyDescent="0.2"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30:38" ht="15.75" customHeight="1" x14ac:dyDescent="0.2"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30:38" ht="15.75" customHeight="1" x14ac:dyDescent="0.2"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30:38" ht="15.75" customHeight="1" x14ac:dyDescent="0.2"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30:38" ht="15.75" customHeight="1" x14ac:dyDescent="0.2"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30:38" ht="15.75" customHeight="1" x14ac:dyDescent="0.2"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30:38" ht="15.75" customHeight="1" x14ac:dyDescent="0.2"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30:38" ht="15.75" customHeight="1" x14ac:dyDescent="0.2"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30:38" ht="15.75" customHeight="1" x14ac:dyDescent="0.2"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30:38" ht="15.75" customHeight="1" x14ac:dyDescent="0.2"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30:38" ht="15.75" customHeight="1" x14ac:dyDescent="0.2"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30:38" ht="15.75" customHeight="1" x14ac:dyDescent="0.2"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30:38" ht="15.75" customHeight="1" x14ac:dyDescent="0.2"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30:38" ht="15.75" customHeight="1" x14ac:dyDescent="0.2"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30:38" ht="15.75" customHeight="1" x14ac:dyDescent="0.2"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30:38" ht="15.75" customHeight="1" x14ac:dyDescent="0.2"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30:38" ht="15.75" customHeight="1" x14ac:dyDescent="0.2"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30:38" ht="15.75" customHeight="1" x14ac:dyDescent="0.2"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30:38" ht="15.75" customHeight="1" x14ac:dyDescent="0.2"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30:38" ht="15.75" customHeight="1" x14ac:dyDescent="0.2"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30:38" ht="15.75" customHeight="1" x14ac:dyDescent="0.2"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30:38" ht="15.75" customHeight="1" x14ac:dyDescent="0.2"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30:38" ht="15.75" customHeight="1" x14ac:dyDescent="0.2"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30:38" ht="15.75" customHeight="1" x14ac:dyDescent="0.2"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30:38" ht="15.75" customHeight="1" x14ac:dyDescent="0.2"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30:38" ht="15.75" customHeight="1" x14ac:dyDescent="0.2"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30:38" ht="15.75" customHeight="1" x14ac:dyDescent="0.2"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30:38" ht="15.75" customHeight="1" x14ac:dyDescent="0.2"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30:38" ht="15.75" customHeight="1" x14ac:dyDescent="0.2"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30:38" ht="15.75" customHeight="1" x14ac:dyDescent="0.2"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30:38" ht="15.75" customHeight="1" x14ac:dyDescent="0.2"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30:38" ht="15.75" customHeight="1" x14ac:dyDescent="0.2"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30:38" ht="15.75" customHeight="1" x14ac:dyDescent="0.2"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30:38" ht="15.75" customHeight="1" x14ac:dyDescent="0.2"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30:38" ht="15.75" customHeight="1" x14ac:dyDescent="0.2"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30:38" ht="15.75" customHeight="1" x14ac:dyDescent="0.2"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30:38" ht="15.75" customHeight="1" x14ac:dyDescent="0.2"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30:38" ht="15.75" customHeight="1" x14ac:dyDescent="0.2"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30:38" ht="15.75" customHeight="1" x14ac:dyDescent="0.2"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30:38" ht="15.75" customHeight="1" x14ac:dyDescent="0.2"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30:38" ht="15.75" customHeight="1" x14ac:dyDescent="0.2"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30:38" ht="15.75" customHeight="1" x14ac:dyDescent="0.2"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30:38" ht="15.75" customHeight="1" x14ac:dyDescent="0.2"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30:38" ht="15.75" customHeight="1" x14ac:dyDescent="0.2"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30:38" ht="15.75" customHeight="1" x14ac:dyDescent="0.2"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30:38" ht="15.75" customHeight="1" x14ac:dyDescent="0.2"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30:38" ht="15.75" customHeight="1" x14ac:dyDescent="0.2"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30:38" ht="15.75" customHeight="1" x14ac:dyDescent="0.2"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30:38" ht="15.75" customHeight="1" x14ac:dyDescent="0.2"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30:38" ht="15.75" customHeight="1" x14ac:dyDescent="0.2"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30:38" ht="15.75" customHeight="1" x14ac:dyDescent="0.2"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30:38" ht="15.75" customHeight="1" x14ac:dyDescent="0.2"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30:38" ht="15.75" customHeight="1" x14ac:dyDescent="0.2"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30:38" ht="15.75" customHeight="1" x14ac:dyDescent="0.2"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30:38" ht="15.75" customHeight="1" x14ac:dyDescent="0.2"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30:38" ht="15.75" customHeight="1" x14ac:dyDescent="0.2"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30:38" ht="15.75" customHeight="1" x14ac:dyDescent="0.2"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30:38" ht="15.75" customHeight="1" x14ac:dyDescent="0.2"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30:38" ht="15.75" customHeight="1" x14ac:dyDescent="0.2"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30:38" ht="15.75" customHeight="1" x14ac:dyDescent="0.2"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30:38" ht="15.75" customHeight="1" x14ac:dyDescent="0.2"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30:38" ht="15.75" customHeight="1" x14ac:dyDescent="0.2"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30:38" ht="15.75" customHeight="1" x14ac:dyDescent="0.2"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30:38" ht="15.75" customHeight="1" x14ac:dyDescent="0.2"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30:38" ht="15.75" customHeight="1" x14ac:dyDescent="0.2"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30:38" ht="15.75" customHeight="1" x14ac:dyDescent="0.2"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30:38" ht="15.75" customHeight="1" x14ac:dyDescent="0.2"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30:38" ht="15.75" customHeight="1" x14ac:dyDescent="0.2"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30:38" ht="15.75" customHeight="1" x14ac:dyDescent="0.2"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30:38" ht="15.75" customHeight="1" x14ac:dyDescent="0.2"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30:38" ht="15.75" customHeight="1" x14ac:dyDescent="0.2"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30:38" ht="15.75" customHeight="1" x14ac:dyDescent="0.2"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30:38" ht="15.75" customHeight="1" x14ac:dyDescent="0.2"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30:38" ht="15.75" customHeight="1" x14ac:dyDescent="0.2"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30:38" ht="15.75" customHeight="1" x14ac:dyDescent="0.2"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30:38" ht="15.75" customHeight="1" x14ac:dyDescent="0.2"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30:38" ht="15.75" customHeight="1" x14ac:dyDescent="0.2"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30:38" ht="15.75" customHeight="1" x14ac:dyDescent="0.2"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30:38" ht="15.75" customHeight="1" x14ac:dyDescent="0.2"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30:38" ht="15.75" customHeight="1" x14ac:dyDescent="0.2"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30:38" ht="15.75" customHeight="1" x14ac:dyDescent="0.2"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30:38" ht="15.75" customHeight="1" x14ac:dyDescent="0.2"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30:38" ht="15.75" customHeight="1" x14ac:dyDescent="0.2"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30:38" ht="15.75" customHeight="1" x14ac:dyDescent="0.2"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30:38" ht="15.75" customHeight="1" x14ac:dyDescent="0.2"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30:38" ht="15.75" customHeight="1" x14ac:dyDescent="0.2"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30:38" ht="15.75" customHeight="1" x14ac:dyDescent="0.2"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30:38" ht="15.75" customHeight="1" x14ac:dyDescent="0.2"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30:38" ht="15.75" customHeight="1" x14ac:dyDescent="0.2"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30:38" ht="15.75" customHeight="1" x14ac:dyDescent="0.2"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30:38" ht="15.75" customHeight="1" x14ac:dyDescent="0.2"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30:38" ht="15.75" customHeight="1" x14ac:dyDescent="0.2"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30:38" ht="15.75" customHeight="1" x14ac:dyDescent="0.2"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30:38" ht="15.75" customHeight="1" x14ac:dyDescent="0.2"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30:38" ht="15.75" customHeight="1" x14ac:dyDescent="0.2"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30:38" ht="15.75" customHeight="1" x14ac:dyDescent="0.2"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30:38" ht="15.75" customHeight="1" x14ac:dyDescent="0.2"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30:38" ht="15.75" customHeight="1" x14ac:dyDescent="0.2"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30:38" ht="15.75" customHeight="1" x14ac:dyDescent="0.2"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30:38" ht="15.75" customHeight="1" x14ac:dyDescent="0.2"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30:38" ht="15.75" customHeight="1" x14ac:dyDescent="0.2"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30:38" ht="15.75" customHeight="1" x14ac:dyDescent="0.2"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30:38" ht="15.75" customHeight="1" x14ac:dyDescent="0.2"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30:38" ht="15.75" customHeight="1" x14ac:dyDescent="0.2"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30:38" ht="15.75" customHeight="1" x14ac:dyDescent="0.2"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30:38" ht="15.75" customHeight="1" x14ac:dyDescent="0.2"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30:38" ht="15.75" customHeight="1" x14ac:dyDescent="0.2"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30:38" ht="15.75" customHeight="1" x14ac:dyDescent="0.2"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30:38" ht="15.75" customHeight="1" x14ac:dyDescent="0.2"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30:38" ht="15.75" customHeight="1" x14ac:dyDescent="0.2"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30:38" ht="15.75" customHeight="1" x14ac:dyDescent="0.2"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30:38" ht="15.75" customHeight="1" x14ac:dyDescent="0.2"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30:38" ht="15.75" customHeight="1" x14ac:dyDescent="0.2"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30:38" ht="15.75" customHeight="1" x14ac:dyDescent="0.2"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30:38" ht="15.75" customHeight="1" x14ac:dyDescent="0.2"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30:38" ht="15.75" customHeight="1" x14ac:dyDescent="0.2"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30:38" ht="15.75" customHeight="1" x14ac:dyDescent="0.2"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30:38" ht="15.75" customHeight="1" x14ac:dyDescent="0.2"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30:38" ht="15.75" customHeight="1" x14ac:dyDescent="0.2"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30:38" ht="15.75" customHeight="1" x14ac:dyDescent="0.2"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30:38" ht="15.75" customHeight="1" x14ac:dyDescent="0.2"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30:38" ht="15.75" customHeight="1" x14ac:dyDescent="0.2"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30:38" ht="15.75" customHeight="1" x14ac:dyDescent="0.2"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30:38" ht="15.75" customHeight="1" x14ac:dyDescent="0.2"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30:38" ht="15.75" customHeight="1" x14ac:dyDescent="0.2"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30:38" ht="15.75" customHeight="1" x14ac:dyDescent="0.2"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30:38" ht="15.75" customHeight="1" x14ac:dyDescent="0.2"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30:38" ht="15.75" customHeight="1" x14ac:dyDescent="0.2"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30:38" ht="15.75" customHeight="1" x14ac:dyDescent="0.2"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30:38" ht="15.75" customHeight="1" x14ac:dyDescent="0.2"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30:38" ht="15.75" customHeight="1" x14ac:dyDescent="0.2"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30:38" ht="15.75" customHeight="1" x14ac:dyDescent="0.2"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30:38" ht="15.75" customHeight="1" x14ac:dyDescent="0.2"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30:38" ht="15.75" customHeight="1" x14ac:dyDescent="0.2"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30:38" ht="15.75" customHeight="1" x14ac:dyDescent="0.2"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30:38" ht="15.75" customHeight="1" x14ac:dyDescent="0.2"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30:38" ht="15.75" customHeight="1" x14ac:dyDescent="0.2"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30:38" ht="15.75" customHeight="1" x14ac:dyDescent="0.2"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30:38" ht="15.75" customHeight="1" x14ac:dyDescent="0.2"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30:38" ht="15.75" customHeight="1" x14ac:dyDescent="0.2"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30:38" ht="15.75" customHeight="1" x14ac:dyDescent="0.2"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30:38" ht="15.75" customHeight="1" x14ac:dyDescent="0.2"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30:38" ht="15.75" customHeight="1" x14ac:dyDescent="0.2"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30:38" ht="15.75" customHeight="1" x14ac:dyDescent="0.2"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30:38" ht="15.75" customHeight="1" x14ac:dyDescent="0.2"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30:38" ht="15.75" customHeight="1" x14ac:dyDescent="0.2"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30:38" ht="15.75" customHeight="1" x14ac:dyDescent="0.2"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30:38" ht="15.75" customHeight="1" x14ac:dyDescent="0.2"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30:38" ht="15.75" customHeight="1" x14ac:dyDescent="0.2"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30:38" ht="15.75" customHeight="1" x14ac:dyDescent="0.2"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30:38" ht="15.75" customHeight="1" x14ac:dyDescent="0.2"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30:38" ht="15.75" customHeight="1" x14ac:dyDescent="0.2"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30:38" ht="15.75" customHeight="1" x14ac:dyDescent="0.2"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30:38" ht="15.75" customHeight="1" x14ac:dyDescent="0.2"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30:38" ht="15.75" customHeight="1" x14ac:dyDescent="0.2"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30:38" ht="15.75" customHeight="1" x14ac:dyDescent="0.2"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30:38" ht="15.75" customHeight="1" x14ac:dyDescent="0.2"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30:38" ht="15.75" customHeight="1" x14ac:dyDescent="0.2"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30:38" ht="15.75" customHeight="1" x14ac:dyDescent="0.2"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30:38" ht="15.75" customHeight="1" x14ac:dyDescent="0.2"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30:38" ht="15.75" customHeight="1" x14ac:dyDescent="0.2"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30:38" ht="15.75" customHeight="1" x14ac:dyDescent="0.2"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30:38" ht="15.75" customHeight="1" x14ac:dyDescent="0.2"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30:38" ht="15.75" customHeight="1" x14ac:dyDescent="0.2"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30:38" ht="15.75" customHeight="1" x14ac:dyDescent="0.2"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30:38" ht="15.75" customHeight="1" x14ac:dyDescent="0.2"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30:38" ht="15.75" customHeight="1" x14ac:dyDescent="0.2"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30:38" ht="15.75" customHeight="1" x14ac:dyDescent="0.2"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30:38" ht="15.75" customHeight="1" x14ac:dyDescent="0.2"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30:38" ht="15.75" customHeight="1" x14ac:dyDescent="0.2"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30:38" ht="15.75" customHeight="1" x14ac:dyDescent="0.2"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30:38" ht="15.75" customHeight="1" x14ac:dyDescent="0.2"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30:38" ht="15.75" customHeight="1" x14ac:dyDescent="0.2"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30:38" ht="15.75" customHeight="1" x14ac:dyDescent="0.2"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30:38" ht="15.75" customHeight="1" x14ac:dyDescent="0.2"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30:38" ht="15.75" customHeight="1" x14ac:dyDescent="0.2"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30:38" ht="15.75" customHeight="1" x14ac:dyDescent="0.2"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30:38" ht="15.75" customHeight="1" x14ac:dyDescent="0.2"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30:38" ht="15.75" customHeight="1" x14ac:dyDescent="0.2"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30:38" ht="15.75" customHeight="1" x14ac:dyDescent="0.2"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30:38" ht="15.75" customHeight="1" x14ac:dyDescent="0.2"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30:38" ht="15.75" customHeight="1" x14ac:dyDescent="0.2"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30:38" ht="15.75" customHeight="1" x14ac:dyDescent="0.2"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30:38" ht="15.75" customHeight="1" x14ac:dyDescent="0.2"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30:38" ht="15.75" customHeight="1" x14ac:dyDescent="0.2"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30:38" ht="15.75" customHeight="1" x14ac:dyDescent="0.2"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30:38" ht="15.75" customHeight="1" x14ac:dyDescent="0.2"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30:38" ht="15.75" customHeight="1" x14ac:dyDescent="0.2"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30:38" ht="15.75" customHeight="1" x14ac:dyDescent="0.2"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30:38" ht="15.75" customHeight="1" x14ac:dyDescent="0.2"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30:38" ht="15.75" customHeight="1" x14ac:dyDescent="0.2"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30:38" ht="15.75" customHeight="1" x14ac:dyDescent="0.2"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30:38" ht="15.75" customHeight="1" x14ac:dyDescent="0.2"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30:38" ht="15.75" customHeight="1" x14ac:dyDescent="0.2"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30:38" ht="15.75" customHeight="1" x14ac:dyDescent="0.2"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30:38" ht="15.75" customHeight="1" x14ac:dyDescent="0.2"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30:38" ht="15.75" customHeight="1" x14ac:dyDescent="0.2"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30:38" ht="15.75" customHeight="1" x14ac:dyDescent="0.2"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30:38" ht="15.75" customHeight="1" x14ac:dyDescent="0.2"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30:38" ht="15.75" customHeight="1" x14ac:dyDescent="0.2"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30:38" ht="15.75" customHeight="1" x14ac:dyDescent="0.2"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30:38" ht="15.75" customHeight="1" x14ac:dyDescent="0.2"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30:38" ht="15.75" customHeight="1" x14ac:dyDescent="0.2"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30:38" ht="15.75" customHeight="1" x14ac:dyDescent="0.2"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30:38" ht="15.75" customHeight="1" x14ac:dyDescent="0.2"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30:38" ht="15.75" customHeight="1" x14ac:dyDescent="0.2"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30:38" ht="15.75" customHeight="1" x14ac:dyDescent="0.2"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30:38" ht="15.75" customHeight="1" x14ac:dyDescent="0.2"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30:38" ht="15.75" customHeight="1" x14ac:dyDescent="0.2"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30:38" ht="15.75" customHeight="1" x14ac:dyDescent="0.2"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30:38" ht="15.75" customHeight="1" x14ac:dyDescent="0.2"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30:38" ht="15.75" customHeight="1" x14ac:dyDescent="0.2"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30:38" ht="15.75" customHeight="1" x14ac:dyDescent="0.2"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30:38" ht="15.75" customHeight="1" x14ac:dyDescent="0.2"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30:38" ht="15.75" customHeight="1" x14ac:dyDescent="0.2"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30:38" ht="15.75" customHeight="1" x14ac:dyDescent="0.2"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30:38" ht="15.75" customHeight="1" x14ac:dyDescent="0.2"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30:38" ht="15.75" customHeight="1" x14ac:dyDescent="0.2"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30:38" ht="15.75" customHeight="1" x14ac:dyDescent="0.2"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30:38" ht="15.75" customHeight="1" x14ac:dyDescent="0.2"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30:38" ht="15.75" customHeight="1" x14ac:dyDescent="0.2"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30:38" ht="15.75" customHeight="1" x14ac:dyDescent="0.2"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30:38" ht="15.75" customHeight="1" x14ac:dyDescent="0.2"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30:38" ht="15.75" customHeight="1" x14ac:dyDescent="0.2"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30:38" ht="15.75" customHeight="1" x14ac:dyDescent="0.2"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30:38" ht="15.75" customHeight="1" x14ac:dyDescent="0.2"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30:38" ht="15.75" customHeight="1" x14ac:dyDescent="0.2"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30:38" ht="15.75" customHeight="1" x14ac:dyDescent="0.2"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30:38" ht="15.75" customHeight="1" x14ac:dyDescent="0.2"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30:38" ht="15.75" customHeight="1" x14ac:dyDescent="0.2"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30:38" ht="15.75" customHeight="1" x14ac:dyDescent="0.2"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30:38" ht="15.75" customHeight="1" x14ac:dyDescent="0.2"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30:38" ht="15.75" customHeight="1" x14ac:dyDescent="0.2"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30:38" ht="15.75" customHeight="1" x14ac:dyDescent="0.2"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30:38" ht="15.75" customHeight="1" x14ac:dyDescent="0.2"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30:38" ht="15.75" customHeight="1" x14ac:dyDescent="0.2"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30:38" ht="15.75" customHeight="1" x14ac:dyDescent="0.2"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30:38" ht="15.75" customHeight="1" x14ac:dyDescent="0.2"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30:38" ht="15.75" customHeight="1" x14ac:dyDescent="0.2"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30:38" ht="15.75" customHeight="1" x14ac:dyDescent="0.2"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30:38" ht="15.75" customHeight="1" x14ac:dyDescent="0.2"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30:38" ht="15.75" customHeight="1" x14ac:dyDescent="0.2"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30:38" ht="15.75" customHeight="1" x14ac:dyDescent="0.2"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30:38" ht="15.75" customHeight="1" x14ac:dyDescent="0.2"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30:38" ht="15.75" customHeight="1" x14ac:dyDescent="0.2"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30:38" ht="15.75" customHeight="1" x14ac:dyDescent="0.2"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30:38" ht="15.75" customHeight="1" x14ac:dyDescent="0.2"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30:38" ht="15.75" customHeight="1" x14ac:dyDescent="0.2"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30:38" ht="15.75" customHeight="1" x14ac:dyDescent="0.2"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30:38" ht="15.75" customHeight="1" x14ac:dyDescent="0.2"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30:38" ht="15.75" customHeight="1" x14ac:dyDescent="0.2"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30:38" ht="15.75" customHeight="1" x14ac:dyDescent="0.2"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30:38" ht="15.75" customHeight="1" x14ac:dyDescent="0.2"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30:38" ht="15.75" customHeight="1" x14ac:dyDescent="0.2"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30:38" ht="15.75" customHeight="1" x14ac:dyDescent="0.2"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30:38" ht="15.75" customHeight="1" x14ac:dyDescent="0.2"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30:38" ht="15.75" customHeight="1" x14ac:dyDescent="0.2"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30:38" ht="15.75" customHeight="1" x14ac:dyDescent="0.2"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30:38" ht="15.75" customHeight="1" x14ac:dyDescent="0.2"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30:38" ht="15.75" customHeight="1" x14ac:dyDescent="0.2"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30:38" ht="15.75" customHeight="1" x14ac:dyDescent="0.2"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30:38" ht="15.75" customHeight="1" x14ac:dyDescent="0.2"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30:38" ht="15.75" customHeight="1" x14ac:dyDescent="0.2"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30:38" ht="15.75" customHeight="1" x14ac:dyDescent="0.2"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30:38" ht="15.75" customHeight="1" x14ac:dyDescent="0.2"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30:38" ht="15.75" customHeight="1" x14ac:dyDescent="0.2"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30:38" ht="15.75" customHeight="1" x14ac:dyDescent="0.2"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30:38" ht="15.75" customHeight="1" x14ac:dyDescent="0.2"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30:38" ht="15.75" customHeight="1" x14ac:dyDescent="0.2"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30:38" ht="15.75" customHeight="1" x14ac:dyDescent="0.2"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30:38" ht="15.75" customHeight="1" x14ac:dyDescent="0.2"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30:38" ht="15.75" customHeight="1" x14ac:dyDescent="0.2"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30:38" ht="15.75" customHeight="1" x14ac:dyDescent="0.2"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30:38" ht="15.75" customHeight="1" x14ac:dyDescent="0.2"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30:38" ht="15.75" customHeight="1" x14ac:dyDescent="0.2"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30:38" ht="15.75" customHeight="1" x14ac:dyDescent="0.2"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30:38" ht="15.75" customHeight="1" x14ac:dyDescent="0.2"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30:38" ht="15.75" customHeight="1" x14ac:dyDescent="0.2"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30:38" ht="15.75" customHeight="1" x14ac:dyDescent="0.2"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30:38" ht="15.75" customHeight="1" x14ac:dyDescent="0.2"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30:38" ht="15.75" customHeight="1" x14ac:dyDescent="0.2"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30:38" ht="15.75" customHeight="1" x14ac:dyDescent="0.2"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30:38" ht="15.75" customHeight="1" x14ac:dyDescent="0.2"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30:38" ht="15.75" customHeight="1" x14ac:dyDescent="0.2"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30:38" ht="15.75" customHeight="1" x14ac:dyDescent="0.2"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30:38" ht="15.75" customHeight="1" x14ac:dyDescent="0.2"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30:38" ht="15.75" customHeight="1" x14ac:dyDescent="0.2"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30:38" ht="15.75" customHeight="1" x14ac:dyDescent="0.2"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30:38" ht="15.75" customHeight="1" x14ac:dyDescent="0.2"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30:38" ht="15.75" customHeight="1" x14ac:dyDescent="0.2"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30:38" ht="15.75" customHeight="1" x14ac:dyDescent="0.2"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30:38" ht="15.75" customHeight="1" x14ac:dyDescent="0.2"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30:38" ht="15.75" customHeight="1" x14ac:dyDescent="0.2"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30:38" ht="15.75" customHeight="1" x14ac:dyDescent="0.2"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30:38" ht="15.75" customHeight="1" x14ac:dyDescent="0.2"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30:38" ht="15.75" customHeight="1" x14ac:dyDescent="0.2"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30:38" ht="15.75" customHeight="1" x14ac:dyDescent="0.2"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30:38" ht="15.75" customHeight="1" x14ac:dyDescent="0.2"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30:38" ht="15.75" customHeight="1" x14ac:dyDescent="0.2"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30:38" ht="15.75" customHeight="1" x14ac:dyDescent="0.2"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30:38" ht="15.75" customHeight="1" x14ac:dyDescent="0.2"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30:38" ht="15.75" customHeight="1" x14ac:dyDescent="0.2"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30:38" ht="15.75" customHeight="1" x14ac:dyDescent="0.2"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30:38" ht="15.75" customHeight="1" x14ac:dyDescent="0.2"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30:38" ht="15.75" customHeight="1" x14ac:dyDescent="0.2"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30:38" ht="15.75" customHeight="1" x14ac:dyDescent="0.2"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30:38" ht="15.75" customHeight="1" x14ac:dyDescent="0.2"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30:38" ht="15.75" customHeight="1" x14ac:dyDescent="0.2"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30:38" ht="15.75" customHeight="1" x14ac:dyDescent="0.2"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30:38" ht="15.75" customHeight="1" x14ac:dyDescent="0.2"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30:38" ht="15.75" customHeight="1" x14ac:dyDescent="0.2"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30:38" ht="15.75" customHeight="1" x14ac:dyDescent="0.2"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30:38" ht="15.75" customHeight="1" x14ac:dyDescent="0.2"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30:38" ht="15.75" customHeight="1" x14ac:dyDescent="0.2"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30:38" ht="15.75" customHeight="1" x14ac:dyDescent="0.2"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30:38" ht="15.75" customHeight="1" x14ac:dyDescent="0.2"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30:38" ht="15.75" customHeight="1" x14ac:dyDescent="0.2"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30:38" ht="15.75" customHeight="1" x14ac:dyDescent="0.2"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30:38" ht="15.75" customHeight="1" x14ac:dyDescent="0.2"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30:38" ht="15.75" customHeight="1" x14ac:dyDescent="0.2"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30:38" ht="15.75" customHeight="1" x14ac:dyDescent="0.2"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30:38" ht="15.75" customHeight="1" x14ac:dyDescent="0.2"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30:38" ht="15.75" customHeight="1" x14ac:dyDescent="0.2"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30:38" ht="15.75" customHeight="1" x14ac:dyDescent="0.2"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30:38" ht="15.75" customHeight="1" x14ac:dyDescent="0.2"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30:38" ht="15.75" customHeight="1" x14ac:dyDescent="0.2"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30:38" ht="15.75" customHeight="1" x14ac:dyDescent="0.2"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30:38" ht="15.75" customHeight="1" x14ac:dyDescent="0.2"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30:38" ht="15.75" customHeight="1" x14ac:dyDescent="0.2"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30:38" ht="15.75" customHeight="1" x14ac:dyDescent="0.2"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30:38" ht="15.75" customHeight="1" x14ac:dyDescent="0.2"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30:38" ht="15.75" customHeight="1" x14ac:dyDescent="0.2"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30:38" ht="15.75" customHeight="1" x14ac:dyDescent="0.2"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30:38" ht="15.75" customHeight="1" x14ac:dyDescent="0.2"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30:38" ht="15.75" customHeight="1" x14ac:dyDescent="0.2"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30:38" ht="15.75" customHeight="1" x14ac:dyDescent="0.2"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30:38" ht="15.75" customHeight="1" x14ac:dyDescent="0.2"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30:38" ht="15.75" customHeight="1" x14ac:dyDescent="0.2"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30:38" ht="15.75" customHeight="1" x14ac:dyDescent="0.2"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30:38" ht="15.75" customHeight="1" x14ac:dyDescent="0.2"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30:38" ht="15.75" customHeight="1" x14ac:dyDescent="0.2"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30:38" ht="15.75" customHeight="1" x14ac:dyDescent="0.2"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30:38" ht="15.75" customHeight="1" x14ac:dyDescent="0.2"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30:38" ht="15.75" customHeight="1" x14ac:dyDescent="0.2"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30:38" ht="15.75" customHeight="1" x14ac:dyDescent="0.2"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30:38" ht="15.75" customHeight="1" x14ac:dyDescent="0.2"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30:38" ht="15.75" customHeight="1" x14ac:dyDescent="0.2"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30:38" ht="15.75" customHeight="1" x14ac:dyDescent="0.2"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30:38" ht="15.75" customHeight="1" x14ac:dyDescent="0.2"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30:38" ht="15.75" customHeight="1" x14ac:dyDescent="0.2"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30:38" ht="15.75" customHeight="1" x14ac:dyDescent="0.2"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30:38" ht="15.75" customHeight="1" x14ac:dyDescent="0.2"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30:38" ht="15.75" customHeight="1" x14ac:dyDescent="0.2"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30:38" ht="15.75" customHeight="1" x14ac:dyDescent="0.2"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30:38" ht="15.75" customHeight="1" x14ac:dyDescent="0.2"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30:38" ht="15.75" customHeight="1" x14ac:dyDescent="0.2"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30:38" ht="15.75" customHeight="1" x14ac:dyDescent="0.2"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30:38" ht="15.75" customHeight="1" x14ac:dyDescent="0.2"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30:38" ht="15.75" customHeight="1" x14ac:dyDescent="0.2"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30:38" ht="15.75" customHeight="1" x14ac:dyDescent="0.2"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30:38" ht="15.75" customHeight="1" x14ac:dyDescent="0.2"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30:38" ht="15.75" customHeight="1" x14ac:dyDescent="0.2"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30:38" ht="15.75" customHeight="1" x14ac:dyDescent="0.2"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30:38" ht="15.75" customHeight="1" x14ac:dyDescent="0.2"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30:38" ht="15.75" customHeight="1" x14ac:dyDescent="0.2"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30:38" ht="15.75" customHeight="1" x14ac:dyDescent="0.2"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30:38" ht="15.75" customHeight="1" x14ac:dyDescent="0.2"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30:38" ht="15.75" customHeight="1" x14ac:dyDescent="0.2"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30:38" ht="15.75" customHeight="1" x14ac:dyDescent="0.2"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30:38" ht="15.75" customHeight="1" x14ac:dyDescent="0.2"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30:38" ht="15.75" customHeight="1" x14ac:dyDescent="0.2">
      <c r="AD991" s="2"/>
      <c r="AE991" s="2"/>
      <c r="AF991" s="2"/>
      <c r="AG991" s="2"/>
      <c r="AH991" s="2"/>
      <c r="AI991" s="2"/>
      <c r="AJ991" s="2"/>
      <c r="AK991" s="2"/>
      <c r="AL991" s="2"/>
    </row>
    <row r="992" spans="30:38" ht="15.75" customHeight="1" x14ac:dyDescent="0.2">
      <c r="AD992" s="2"/>
      <c r="AE992" s="2"/>
      <c r="AF992" s="2"/>
      <c r="AG992" s="2"/>
      <c r="AH992" s="2"/>
      <c r="AI992" s="2"/>
      <c r="AJ992" s="2"/>
      <c r="AK992" s="2"/>
      <c r="AL992" s="2"/>
    </row>
    <row r="993" spans="30:38" ht="15.75" customHeight="1" x14ac:dyDescent="0.2">
      <c r="AD993" s="2"/>
      <c r="AE993" s="2"/>
      <c r="AF993" s="2"/>
      <c r="AG993" s="2"/>
      <c r="AH993" s="2"/>
      <c r="AI993" s="2"/>
      <c r="AJ993" s="2"/>
      <c r="AK993" s="2"/>
      <c r="AL993" s="2"/>
    </row>
    <row r="994" spans="30:38" ht="15.75" customHeight="1" x14ac:dyDescent="0.2">
      <c r="AD994" s="2"/>
      <c r="AE994" s="2"/>
      <c r="AF994" s="2"/>
      <c r="AG994" s="2"/>
      <c r="AH994" s="2"/>
      <c r="AI994" s="2"/>
      <c r="AJ994" s="2"/>
      <c r="AK994" s="2"/>
      <c r="AL994" s="2"/>
    </row>
    <row r="995" spans="30:38" ht="15.75" customHeight="1" x14ac:dyDescent="0.2">
      <c r="AD995" s="2"/>
      <c r="AE995" s="2"/>
      <c r="AF995" s="2"/>
      <c r="AG995" s="2"/>
      <c r="AH995" s="2"/>
      <c r="AI995" s="2"/>
      <c r="AJ995" s="2"/>
      <c r="AK995" s="2"/>
      <c r="AL995" s="2"/>
    </row>
    <row r="996" spans="30:38" ht="15.75" customHeight="1" x14ac:dyDescent="0.2">
      <c r="AD996" s="2"/>
      <c r="AE996" s="2"/>
      <c r="AF996" s="2"/>
      <c r="AG996" s="2"/>
      <c r="AH996" s="2"/>
      <c r="AI996" s="2"/>
      <c r="AJ996" s="2"/>
      <c r="AK996" s="2"/>
      <c r="AL996" s="2"/>
    </row>
    <row r="997" spans="30:38" ht="15.75" customHeight="1" x14ac:dyDescent="0.2">
      <c r="AD997" s="2"/>
      <c r="AE997" s="2"/>
      <c r="AF997" s="2"/>
      <c r="AG997" s="2"/>
      <c r="AH997" s="2"/>
      <c r="AI997" s="2"/>
      <c r="AJ997" s="2"/>
      <c r="AK997" s="2"/>
      <c r="AL997" s="2"/>
    </row>
    <row r="998" spans="30:38" ht="15.75" customHeight="1" x14ac:dyDescent="0.2">
      <c r="AD998" s="2"/>
      <c r="AE998" s="2"/>
      <c r="AF998" s="2"/>
      <c r="AG998" s="2"/>
      <c r="AH998" s="2"/>
      <c r="AI998" s="2"/>
      <c r="AJ998" s="2"/>
      <c r="AK998" s="2"/>
      <c r="AL998" s="2"/>
    </row>
    <row r="999" spans="30:38" ht="15.75" customHeight="1" x14ac:dyDescent="0.2">
      <c r="AD999" s="2"/>
      <c r="AE999" s="2"/>
      <c r="AF999" s="2"/>
      <c r="AG999" s="2"/>
      <c r="AH999" s="2"/>
      <c r="AI999" s="2"/>
      <c r="AJ999" s="2"/>
      <c r="AK999" s="2"/>
      <c r="AL999" s="2"/>
    </row>
    <row r="1000" spans="30:38" ht="15.75" customHeight="1" x14ac:dyDescent="0.2">
      <c r="AD1000" s="2"/>
      <c r="AE1000" s="2"/>
      <c r="AF1000" s="2"/>
      <c r="AG1000" s="2"/>
      <c r="AH1000" s="2"/>
      <c r="AI1000" s="2"/>
      <c r="AJ1000" s="2"/>
      <c r="AK1000" s="2"/>
      <c r="AL1000" s="2"/>
    </row>
  </sheetData>
  <mergeCells count="19">
    <mergeCell ref="AI29:AK29"/>
    <mergeCell ref="AE29:AH29"/>
    <mergeCell ref="E29:H29"/>
    <mergeCell ref="AI8:AK8"/>
    <mergeCell ref="AE8:AH8"/>
    <mergeCell ref="B29:D29"/>
    <mergeCell ref="B51:AF51"/>
    <mergeCell ref="I29:L29"/>
    <mergeCell ref="I8:L8"/>
    <mergeCell ref="R8:U8"/>
    <mergeCell ref="M8:Q8"/>
    <mergeCell ref="AA8:AD8"/>
    <mergeCell ref="V8:Z8"/>
    <mergeCell ref="M29:Q29"/>
    <mergeCell ref="R29:U29"/>
    <mergeCell ref="B8:D8"/>
    <mergeCell ref="E8:H8"/>
    <mergeCell ref="V29:Z29"/>
    <mergeCell ref="AA29:AD29"/>
  </mergeCells>
  <pageMargins left="0.23622047244094491" right="0.23622047244094491" top="0.74803149606299213" bottom="0.74803149606299213" header="0" footer="0"/>
  <pageSetup orientation="landscape" r:id="rId1"/>
  <colBreaks count="1" manualBreakCount="1">
    <brk id="22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E5E55-1ACB-4E98-ABD6-C085DD95F434}">
  <dimension ref="A1:C126"/>
  <sheetViews>
    <sheetView topLeftCell="A116" workbookViewId="0">
      <selection activeCell="D9" sqref="D9"/>
    </sheetView>
  </sheetViews>
  <sheetFormatPr baseColWidth="10" defaultRowHeight="12.75" x14ac:dyDescent="0.2"/>
  <cols>
    <col min="2" max="2" width="19" bestFit="1" customWidth="1"/>
    <col min="3" max="3" width="9.5703125" bestFit="1" customWidth="1"/>
  </cols>
  <sheetData>
    <row r="1" spans="1:3" x14ac:dyDescent="0.2">
      <c r="A1" s="257" t="s">
        <v>699</v>
      </c>
      <c r="B1" s="257" t="s">
        <v>700</v>
      </c>
      <c r="C1" s="257" t="s">
        <v>698</v>
      </c>
    </row>
    <row r="2" spans="1:3" x14ac:dyDescent="0.2">
      <c r="A2" s="257" t="s">
        <v>656</v>
      </c>
      <c r="B2" s="257" t="s">
        <v>19</v>
      </c>
      <c r="C2" s="257" t="s">
        <v>25</v>
      </c>
    </row>
    <row r="3" spans="1:3" x14ac:dyDescent="0.2">
      <c r="A3" s="257" t="s">
        <v>657</v>
      </c>
      <c r="B3" s="257" t="s">
        <v>20</v>
      </c>
      <c r="C3" s="257" t="s">
        <v>25</v>
      </c>
    </row>
    <row r="4" spans="1:3" x14ac:dyDescent="0.2">
      <c r="A4" s="257" t="s">
        <v>658</v>
      </c>
      <c r="B4" s="257" t="s">
        <v>21</v>
      </c>
      <c r="C4" s="257" t="s">
        <v>25</v>
      </c>
    </row>
    <row r="5" spans="1:3" x14ac:dyDescent="0.2">
      <c r="A5" s="257" t="s">
        <v>659</v>
      </c>
      <c r="B5" s="257" t="s">
        <v>22</v>
      </c>
      <c r="C5" s="257" t="s">
        <v>25</v>
      </c>
    </row>
    <row r="6" spans="1:3" x14ac:dyDescent="0.2">
      <c r="A6" s="257" t="s">
        <v>660</v>
      </c>
      <c r="B6" s="257" t="s">
        <v>12</v>
      </c>
      <c r="C6" s="257" t="s">
        <v>24</v>
      </c>
    </row>
    <row r="7" spans="1:3" x14ac:dyDescent="0.2">
      <c r="A7" s="257" t="s">
        <v>661</v>
      </c>
      <c r="B7" s="257" t="s">
        <v>17</v>
      </c>
      <c r="C7" s="257" t="s">
        <v>25</v>
      </c>
    </row>
    <row r="8" spans="1:3" x14ac:dyDescent="0.2">
      <c r="A8" s="257" t="s">
        <v>662</v>
      </c>
      <c r="B8" s="257" t="s">
        <v>14</v>
      </c>
      <c r="C8" s="257" t="s">
        <v>25</v>
      </c>
    </row>
    <row r="9" spans="1:3" x14ac:dyDescent="0.2">
      <c r="A9" s="257" t="s">
        <v>663</v>
      </c>
      <c r="B9" s="257" t="s">
        <v>188</v>
      </c>
      <c r="C9" s="257" t="s">
        <v>24</v>
      </c>
    </row>
    <row r="10" spans="1:3" x14ac:dyDescent="0.2">
      <c r="A10" s="257" t="s">
        <v>664</v>
      </c>
      <c r="B10" s="257" t="s">
        <v>16</v>
      </c>
      <c r="C10" s="257" t="s">
        <v>26</v>
      </c>
    </row>
    <row r="11" spans="1:3" x14ac:dyDescent="0.2">
      <c r="A11" s="257" t="s">
        <v>665</v>
      </c>
      <c r="B11" s="257" t="s">
        <v>13</v>
      </c>
      <c r="C11" s="257" t="s">
        <v>25</v>
      </c>
    </row>
    <row r="12" spans="1:3" x14ac:dyDescent="0.2">
      <c r="A12" s="257" t="s">
        <v>666</v>
      </c>
      <c r="B12" s="257" t="s">
        <v>18</v>
      </c>
      <c r="C12" s="257" t="s">
        <v>24</v>
      </c>
    </row>
    <row r="13" spans="1:3" x14ac:dyDescent="0.2">
      <c r="A13" s="257" t="s">
        <v>667</v>
      </c>
      <c r="B13" s="257" t="s">
        <v>481</v>
      </c>
      <c r="C13" s="257" t="s">
        <v>25</v>
      </c>
    </row>
    <row r="14" spans="1:3" x14ac:dyDescent="0.2">
      <c r="A14" s="257" t="s">
        <v>668</v>
      </c>
      <c r="B14" s="257" t="s">
        <v>488</v>
      </c>
      <c r="C14" s="257" t="s">
        <v>25</v>
      </c>
    </row>
    <row r="15" spans="1:3" x14ac:dyDescent="0.2">
      <c r="A15" s="257" t="s">
        <v>657</v>
      </c>
      <c r="B15" s="257" t="s">
        <v>20</v>
      </c>
      <c r="C15" s="257" t="s">
        <v>25</v>
      </c>
    </row>
    <row r="16" spans="1:3" x14ac:dyDescent="0.2">
      <c r="A16" s="257" t="s">
        <v>658</v>
      </c>
      <c r="B16" s="257" t="s">
        <v>21</v>
      </c>
      <c r="C16" s="257" t="s">
        <v>25</v>
      </c>
    </row>
    <row r="17" spans="1:3" x14ac:dyDescent="0.2">
      <c r="A17" s="257" t="s">
        <v>669</v>
      </c>
      <c r="B17" s="257" t="s">
        <v>485</v>
      </c>
      <c r="C17" s="257" t="s">
        <v>25</v>
      </c>
    </row>
    <row r="18" spans="1:3" x14ac:dyDescent="0.2">
      <c r="A18" s="257" t="s">
        <v>670</v>
      </c>
      <c r="B18" s="257" t="s">
        <v>518</v>
      </c>
      <c r="C18" s="257" t="s">
        <v>25</v>
      </c>
    </row>
    <row r="19" spans="1:3" x14ac:dyDescent="0.2">
      <c r="A19" s="257" t="s">
        <v>661</v>
      </c>
      <c r="B19" s="257" t="s">
        <v>17</v>
      </c>
      <c r="C19" s="257" t="s">
        <v>25</v>
      </c>
    </row>
    <row r="20" spans="1:3" x14ac:dyDescent="0.2">
      <c r="A20" s="257" t="s">
        <v>660</v>
      </c>
      <c r="B20" s="257" t="s">
        <v>12</v>
      </c>
      <c r="C20" s="257" t="s">
        <v>24</v>
      </c>
    </row>
    <row r="21" spans="1:3" x14ac:dyDescent="0.2">
      <c r="A21" s="257" t="s">
        <v>430</v>
      </c>
      <c r="B21" s="257" t="s">
        <v>430</v>
      </c>
      <c r="C21" s="257" t="s">
        <v>431</v>
      </c>
    </row>
    <row r="22" spans="1:3" x14ac:dyDescent="0.2">
      <c r="A22" s="257" t="s">
        <v>664</v>
      </c>
      <c r="B22" s="257" t="s">
        <v>16</v>
      </c>
      <c r="C22" s="257" t="s">
        <v>26</v>
      </c>
    </row>
    <row r="23" spans="1:3" x14ac:dyDescent="0.2">
      <c r="A23" s="257" t="s">
        <v>665</v>
      </c>
      <c r="B23" s="257" t="s">
        <v>13</v>
      </c>
      <c r="C23" s="257" t="s">
        <v>25</v>
      </c>
    </row>
    <row r="24" spans="1:3" x14ac:dyDescent="0.2">
      <c r="A24" s="257" t="s">
        <v>663</v>
      </c>
      <c r="B24" s="257" t="s">
        <v>188</v>
      </c>
      <c r="C24" s="257" t="s">
        <v>24</v>
      </c>
    </row>
    <row r="25" spans="1:3" x14ac:dyDescent="0.2">
      <c r="A25" s="257" t="s">
        <v>656</v>
      </c>
      <c r="B25" s="257" t="s">
        <v>19</v>
      </c>
      <c r="C25" s="257" t="s">
        <v>25</v>
      </c>
    </row>
    <row r="26" spans="1:3" x14ac:dyDescent="0.2">
      <c r="A26" s="257" t="s">
        <v>657</v>
      </c>
      <c r="B26" s="257" t="s">
        <v>20</v>
      </c>
      <c r="C26" s="257" t="s">
        <v>25</v>
      </c>
    </row>
    <row r="27" spans="1:3" x14ac:dyDescent="0.2">
      <c r="A27" s="257" t="s">
        <v>659</v>
      </c>
      <c r="B27" s="257" t="s">
        <v>22</v>
      </c>
      <c r="C27" s="257" t="s">
        <v>25</v>
      </c>
    </row>
    <row r="28" spans="1:3" x14ac:dyDescent="0.2">
      <c r="A28" s="257" t="s">
        <v>662</v>
      </c>
      <c r="B28" s="257" t="s">
        <v>14</v>
      </c>
      <c r="C28" s="257" t="s">
        <v>25</v>
      </c>
    </row>
    <row r="29" spans="1:3" x14ac:dyDescent="0.2">
      <c r="A29" s="257" t="s">
        <v>430</v>
      </c>
      <c r="B29" s="257" t="s">
        <v>430</v>
      </c>
      <c r="C29" s="257" t="s">
        <v>431</v>
      </c>
    </row>
    <row r="30" spans="1:3" x14ac:dyDescent="0.2">
      <c r="A30" s="257" t="s">
        <v>661</v>
      </c>
      <c r="B30" s="257" t="s">
        <v>17</v>
      </c>
      <c r="C30" s="257" t="s">
        <v>25</v>
      </c>
    </row>
    <row r="31" spans="1:3" x14ac:dyDescent="0.2">
      <c r="A31" s="257" t="s">
        <v>660</v>
      </c>
      <c r="B31" s="257" t="s">
        <v>12</v>
      </c>
      <c r="C31" s="257" t="s">
        <v>25</v>
      </c>
    </row>
    <row r="32" spans="1:3" x14ac:dyDescent="0.2">
      <c r="A32" s="257" t="s">
        <v>430</v>
      </c>
      <c r="B32" s="257" t="s">
        <v>430</v>
      </c>
      <c r="C32" s="257" t="s">
        <v>431</v>
      </c>
    </row>
    <row r="33" spans="1:3" x14ac:dyDescent="0.2">
      <c r="A33" s="257" t="s">
        <v>664</v>
      </c>
      <c r="B33" s="257" t="s">
        <v>16</v>
      </c>
      <c r="C33" s="257" t="s">
        <v>26</v>
      </c>
    </row>
    <row r="34" spans="1:3" x14ac:dyDescent="0.2">
      <c r="A34" s="257" t="s">
        <v>665</v>
      </c>
      <c r="B34" s="257" t="s">
        <v>13</v>
      </c>
      <c r="C34" s="257" t="s">
        <v>25</v>
      </c>
    </row>
    <row r="35" spans="1:3" x14ac:dyDescent="0.2">
      <c r="A35" s="257" t="s">
        <v>430</v>
      </c>
      <c r="B35" s="257" t="s">
        <v>430</v>
      </c>
      <c r="C35" s="257" t="s">
        <v>431</v>
      </c>
    </row>
    <row r="36" spans="1:3" x14ac:dyDescent="0.2">
      <c r="A36" s="257" t="s">
        <v>656</v>
      </c>
      <c r="B36" s="257" t="s">
        <v>19</v>
      </c>
      <c r="C36" s="257" t="s">
        <v>25</v>
      </c>
    </row>
    <row r="37" spans="1:3" x14ac:dyDescent="0.2">
      <c r="A37" s="257" t="s">
        <v>671</v>
      </c>
      <c r="B37" s="257" t="s">
        <v>561</v>
      </c>
      <c r="C37" s="257" t="s">
        <v>25</v>
      </c>
    </row>
    <row r="38" spans="1:3" x14ac:dyDescent="0.2">
      <c r="A38" s="257" t="s">
        <v>430</v>
      </c>
      <c r="B38" s="257" t="s">
        <v>430</v>
      </c>
      <c r="C38" s="257" t="s">
        <v>431</v>
      </c>
    </row>
    <row r="39" spans="1:3" x14ac:dyDescent="0.2">
      <c r="A39" s="257" t="s">
        <v>662</v>
      </c>
      <c r="B39" s="257" t="s">
        <v>14</v>
      </c>
      <c r="C39" s="257" t="s">
        <v>25</v>
      </c>
    </row>
    <row r="40" spans="1:3" x14ac:dyDescent="0.2">
      <c r="A40" s="257" t="s">
        <v>658</v>
      </c>
      <c r="B40" s="257" t="s">
        <v>21</v>
      </c>
      <c r="C40" s="257" t="s">
        <v>25</v>
      </c>
    </row>
    <row r="41" spans="1:3" x14ac:dyDescent="0.2">
      <c r="A41" s="257" t="s">
        <v>661</v>
      </c>
      <c r="B41" s="257" t="s">
        <v>17</v>
      </c>
      <c r="C41" s="257" t="s">
        <v>25</v>
      </c>
    </row>
    <row r="42" spans="1:3" x14ac:dyDescent="0.2">
      <c r="A42" s="257" t="s">
        <v>660</v>
      </c>
      <c r="B42" s="257" t="s">
        <v>12</v>
      </c>
      <c r="C42" s="257" t="s">
        <v>24</v>
      </c>
    </row>
    <row r="43" spans="1:3" x14ac:dyDescent="0.2">
      <c r="A43" s="257" t="s">
        <v>663</v>
      </c>
      <c r="B43" s="257" t="s">
        <v>188</v>
      </c>
      <c r="C43" s="257" t="s">
        <v>24</v>
      </c>
    </row>
    <row r="44" spans="1:3" x14ac:dyDescent="0.2">
      <c r="A44" s="257" t="s">
        <v>664</v>
      </c>
      <c r="B44" s="257" t="s">
        <v>16</v>
      </c>
      <c r="C44" s="257" t="s">
        <v>26</v>
      </c>
    </row>
    <row r="45" spans="1:3" x14ac:dyDescent="0.2">
      <c r="A45" s="257" t="s">
        <v>665</v>
      </c>
      <c r="B45" s="257" t="s">
        <v>13</v>
      </c>
      <c r="C45" s="257" t="s">
        <v>25</v>
      </c>
    </row>
    <row r="46" spans="1:3" x14ac:dyDescent="0.2">
      <c r="A46" s="257" t="s">
        <v>672</v>
      </c>
      <c r="B46" s="257" t="s">
        <v>584</v>
      </c>
      <c r="C46" s="257" t="s">
        <v>24</v>
      </c>
    </row>
    <row r="47" spans="1:3" x14ac:dyDescent="0.2">
      <c r="A47" s="257" t="s">
        <v>656</v>
      </c>
      <c r="B47" s="257" t="s">
        <v>19</v>
      </c>
      <c r="C47" s="257" t="s">
        <v>25</v>
      </c>
    </row>
    <row r="48" spans="1:3" x14ac:dyDescent="0.2">
      <c r="A48" s="257" t="s">
        <v>657</v>
      </c>
      <c r="B48" s="257" t="s">
        <v>20</v>
      </c>
      <c r="C48" s="257" t="s">
        <v>25</v>
      </c>
    </row>
    <row r="49" spans="1:3" x14ac:dyDescent="0.2">
      <c r="A49" s="257" t="s">
        <v>659</v>
      </c>
      <c r="B49" s="257" t="s">
        <v>22</v>
      </c>
      <c r="C49" s="257" t="s">
        <v>25</v>
      </c>
    </row>
    <row r="50" spans="1:3" x14ac:dyDescent="0.2">
      <c r="A50" s="257" t="s">
        <v>701</v>
      </c>
      <c r="B50" s="257" t="s">
        <v>616</v>
      </c>
      <c r="C50" s="257" t="s">
        <v>702</v>
      </c>
    </row>
    <row r="51" spans="1:3" x14ac:dyDescent="0.2">
      <c r="A51" s="257" t="s">
        <v>662</v>
      </c>
      <c r="B51" s="257" t="s">
        <v>14</v>
      </c>
      <c r="C51" s="257" t="s">
        <v>25</v>
      </c>
    </row>
    <row r="52" spans="1:3" x14ac:dyDescent="0.2">
      <c r="A52" s="257" t="s">
        <v>658</v>
      </c>
      <c r="B52" s="257" t="s">
        <v>21</v>
      </c>
      <c r="C52" s="257" t="s">
        <v>25</v>
      </c>
    </row>
    <row r="53" spans="1:3" x14ac:dyDescent="0.2">
      <c r="A53" s="257" t="s">
        <v>661</v>
      </c>
      <c r="B53" s="257" t="s">
        <v>17</v>
      </c>
      <c r="C53" s="257" t="s">
        <v>25</v>
      </c>
    </row>
    <row r="54" spans="1:3" x14ac:dyDescent="0.2">
      <c r="A54" s="257" t="s">
        <v>660</v>
      </c>
      <c r="B54" s="257" t="s">
        <v>12</v>
      </c>
      <c r="C54" s="257" t="s">
        <v>24</v>
      </c>
    </row>
    <row r="55" spans="1:3" x14ac:dyDescent="0.2">
      <c r="A55" s="257" t="s">
        <v>663</v>
      </c>
      <c r="B55" s="257" t="s">
        <v>188</v>
      </c>
      <c r="C55" s="257" t="s">
        <v>24</v>
      </c>
    </row>
    <row r="56" spans="1:3" x14ac:dyDescent="0.2">
      <c r="A56" s="257" t="s">
        <v>664</v>
      </c>
      <c r="B56" s="257" t="s">
        <v>16</v>
      </c>
      <c r="C56" s="257" t="s">
        <v>26</v>
      </c>
    </row>
    <row r="57" spans="1:3" x14ac:dyDescent="0.2">
      <c r="A57" s="257" t="s">
        <v>665</v>
      </c>
      <c r="B57" s="257" t="s">
        <v>13</v>
      </c>
      <c r="C57" s="257" t="s">
        <v>25</v>
      </c>
    </row>
    <row r="58" spans="1:3" x14ac:dyDescent="0.2">
      <c r="A58" s="257" t="s">
        <v>673</v>
      </c>
      <c r="B58" s="257" t="s">
        <v>631</v>
      </c>
      <c r="C58" s="257" t="s">
        <v>24</v>
      </c>
    </row>
    <row r="59" spans="1:3" x14ac:dyDescent="0.2">
      <c r="A59" s="257" t="s">
        <v>656</v>
      </c>
      <c r="B59" s="257" t="s">
        <v>19</v>
      </c>
      <c r="C59" s="257" t="s">
        <v>25</v>
      </c>
    </row>
    <row r="60" spans="1:3" x14ac:dyDescent="0.2">
      <c r="A60" s="257" t="s">
        <v>657</v>
      </c>
      <c r="B60" s="257" t="s">
        <v>20</v>
      </c>
      <c r="C60" s="257" t="s">
        <v>25</v>
      </c>
    </row>
    <row r="61" spans="1:3" x14ac:dyDescent="0.2">
      <c r="A61" s="257" t="s">
        <v>659</v>
      </c>
      <c r="B61" s="257" t="s">
        <v>22</v>
      </c>
      <c r="C61" s="257" t="s">
        <v>25</v>
      </c>
    </row>
    <row r="62" spans="1:3" x14ac:dyDescent="0.2">
      <c r="A62" s="257" t="s">
        <v>662</v>
      </c>
      <c r="B62" s="257" t="s">
        <v>14</v>
      </c>
      <c r="C62" s="257" t="s">
        <v>25</v>
      </c>
    </row>
    <row r="63" spans="1:3" x14ac:dyDescent="0.2">
      <c r="A63" s="257" t="s">
        <v>658</v>
      </c>
      <c r="B63" s="257" t="s">
        <v>21</v>
      </c>
      <c r="C63" s="257" t="s">
        <v>25</v>
      </c>
    </row>
    <row r="64" spans="1:3" x14ac:dyDescent="0.2">
      <c r="A64" s="257" t="s">
        <v>661</v>
      </c>
      <c r="B64" s="257" t="s">
        <v>17</v>
      </c>
      <c r="C64" s="257" t="s">
        <v>25</v>
      </c>
    </row>
    <row r="65" spans="1:3" x14ac:dyDescent="0.2">
      <c r="A65" s="257" t="s">
        <v>674</v>
      </c>
      <c r="B65" s="257" t="s">
        <v>464</v>
      </c>
      <c r="C65" s="257" t="s">
        <v>444</v>
      </c>
    </row>
    <row r="66" spans="1:3" x14ac:dyDescent="0.2">
      <c r="A66" s="257" t="s">
        <v>675</v>
      </c>
      <c r="B66" s="257" t="s">
        <v>183</v>
      </c>
      <c r="C66" s="257" t="s">
        <v>420</v>
      </c>
    </row>
    <row r="67" spans="1:3" x14ac:dyDescent="0.2">
      <c r="A67" s="257" t="s">
        <v>676</v>
      </c>
      <c r="B67" s="257" t="s">
        <v>186</v>
      </c>
      <c r="C67" s="257" t="s">
        <v>24</v>
      </c>
    </row>
    <row r="68" spans="1:3" x14ac:dyDescent="0.2">
      <c r="A68" s="257" t="s">
        <v>677</v>
      </c>
      <c r="B68" s="257" t="s">
        <v>185</v>
      </c>
      <c r="C68" s="257" t="s">
        <v>444</v>
      </c>
    </row>
    <row r="69" spans="1:3" x14ac:dyDescent="0.2">
      <c r="A69" s="257" t="s">
        <v>678</v>
      </c>
      <c r="B69" s="257" t="s">
        <v>331</v>
      </c>
      <c r="C69" s="257" t="s">
        <v>24</v>
      </c>
    </row>
    <row r="70" spans="1:3" x14ac:dyDescent="0.2">
      <c r="A70" s="257" t="s">
        <v>679</v>
      </c>
      <c r="B70" s="257" t="s">
        <v>194</v>
      </c>
      <c r="C70" s="257" t="s">
        <v>196</v>
      </c>
    </row>
    <row r="71" spans="1:3" x14ac:dyDescent="0.2">
      <c r="A71" s="257" t="s">
        <v>680</v>
      </c>
      <c r="B71" s="257" t="s">
        <v>401</v>
      </c>
      <c r="C71" s="257" t="s">
        <v>24</v>
      </c>
    </row>
    <row r="72" spans="1:3" x14ac:dyDescent="0.2">
      <c r="A72" s="257" t="s">
        <v>681</v>
      </c>
      <c r="B72" s="257" t="s">
        <v>490</v>
      </c>
      <c r="C72" s="257" t="s">
        <v>420</v>
      </c>
    </row>
    <row r="73" spans="1:3" x14ac:dyDescent="0.2">
      <c r="A73" s="257" t="s">
        <v>682</v>
      </c>
      <c r="B73" s="257" t="s">
        <v>492</v>
      </c>
      <c r="C73" s="257" t="s">
        <v>420</v>
      </c>
    </row>
    <row r="74" spans="1:3" x14ac:dyDescent="0.2">
      <c r="A74" s="257" t="s">
        <v>683</v>
      </c>
      <c r="B74" s="257" t="s">
        <v>190</v>
      </c>
      <c r="C74" s="257" t="s">
        <v>420</v>
      </c>
    </row>
    <row r="75" spans="1:3" x14ac:dyDescent="0.2">
      <c r="A75" s="257" t="s">
        <v>430</v>
      </c>
      <c r="B75" s="257" t="s">
        <v>430</v>
      </c>
      <c r="C75" s="257" t="s">
        <v>431</v>
      </c>
    </row>
    <row r="76" spans="1:3" x14ac:dyDescent="0.2">
      <c r="A76" s="257" t="s">
        <v>684</v>
      </c>
      <c r="B76" s="257" t="s">
        <v>187</v>
      </c>
      <c r="C76" s="257" t="s">
        <v>420</v>
      </c>
    </row>
    <row r="77" spans="1:3" x14ac:dyDescent="0.2">
      <c r="A77" s="257" t="s">
        <v>685</v>
      </c>
      <c r="B77" s="257" t="s">
        <v>449</v>
      </c>
      <c r="C77" s="257" t="s">
        <v>420</v>
      </c>
    </row>
    <row r="78" spans="1:3" x14ac:dyDescent="0.2">
      <c r="A78" s="257" t="s">
        <v>674</v>
      </c>
      <c r="B78" s="257" t="s">
        <v>464</v>
      </c>
      <c r="C78" s="257" t="s">
        <v>420</v>
      </c>
    </row>
    <row r="79" spans="1:3" x14ac:dyDescent="0.2">
      <c r="A79" s="257" t="s">
        <v>686</v>
      </c>
      <c r="B79" s="257" t="s">
        <v>506</v>
      </c>
      <c r="C79" s="257" t="s">
        <v>420</v>
      </c>
    </row>
    <row r="80" spans="1:3" x14ac:dyDescent="0.2">
      <c r="A80" s="257" t="s">
        <v>676</v>
      </c>
      <c r="B80" s="257" t="s">
        <v>186</v>
      </c>
      <c r="C80" s="257" t="s">
        <v>24</v>
      </c>
    </row>
    <row r="81" spans="1:3" x14ac:dyDescent="0.2">
      <c r="A81" s="257" t="s">
        <v>687</v>
      </c>
      <c r="B81" s="257" t="s">
        <v>509</v>
      </c>
      <c r="C81" s="257" t="s">
        <v>441</v>
      </c>
    </row>
    <row r="82" spans="1:3" x14ac:dyDescent="0.2">
      <c r="A82" s="257" t="s">
        <v>430</v>
      </c>
      <c r="B82" s="257" t="s">
        <v>430</v>
      </c>
      <c r="C82" s="257" t="s">
        <v>431</v>
      </c>
    </row>
    <row r="83" spans="1:3" x14ac:dyDescent="0.2">
      <c r="A83" s="257" t="s">
        <v>688</v>
      </c>
      <c r="B83" s="257" t="s">
        <v>515</v>
      </c>
      <c r="C83" s="257" t="s">
        <v>420</v>
      </c>
    </row>
    <row r="84" spans="1:3" x14ac:dyDescent="0.2">
      <c r="A84" s="257" t="s">
        <v>680</v>
      </c>
      <c r="B84" s="257" t="s">
        <v>401</v>
      </c>
      <c r="C84" s="257" t="s">
        <v>24</v>
      </c>
    </row>
    <row r="85" spans="1:3" x14ac:dyDescent="0.2">
      <c r="A85" s="257" t="s">
        <v>689</v>
      </c>
      <c r="B85" s="257" t="s">
        <v>472</v>
      </c>
      <c r="C85" s="257" t="s">
        <v>420</v>
      </c>
    </row>
    <row r="86" spans="1:3" x14ac:dyDescent="0.2">
      <c r="A86" s="257" t="s">
        <v>690</v>
      </c>
      <c r="B86" s="257" t="s">
        <v>531</v>
      </c>
      <c r="C86" s="257" t="s">
        <v>196</v>
      </c>
    </row>
    <row r="87" spans="1:3" x14ac:dyDescent="0.2">
      <c r="A87" s="257" t="s">
        <v>683</v>
      </c>
      <c r="B87" s="257" t="s">
        <v>190</v>
      </c>
      <c r="C87" s="257" t="s">
        <v>196</v>
      </c>
    </row>
    <row r="88" spans="1:3" x14ac:dyDescent="0.2">
      <c r="A88" s="257" t="s">
        <v>684</v>
      </c>
      <c r="B88" s="257" t="s">
        <v>187</v>
      </c>
      <c r="C88" s="257" t="s">
        <v>196</v>
      </c>
    </row>
    <row r="89" spans="1:3" x14ac:dyDescent="0.2">
      <c r="A89" s="257" t="s">
        <v>685</v>
      </c>
      <c r="B89" s="257" t="s">
        <v>449</v>
      </c>
      <c r="C89" s="257" t="s">
        <v>196</v>
      </c>
    </row>
    <row r="90" spans="1:3" x14ac:dyDescent="0.2">
      <c r="A90" s="257" t="s">
        <v>430</v>
      </c>
      <c r="B90" s="257" t="s">
        <v>430</v>
      </c>
      <c r="C90" s="257" t="s">
        <v>431</v>
      </c>
    </row>
    <row r="91" spans="1:3" x14ac:dyDescent="0.2">
      <c r="A91" s="257" t="s">
        <v>691</v>
      </c>
      <c r="B91" s="257" t="s">
        <v>546</v>
      </c>
      <c r="C91" s="257" t="s">
        <v>196</v>
      </c>
    </row>
    <row r="92" spans="1:3" x14ac:dyDescent="0.2">
      <c r="A92" s="257" t="s">
        <v>692</v>
      </c>
      <c r="B92" s="257" t="s">
        <v>548</v>
      </c>
      <c r="C92" s="257" t="s">
        <v>24</v>
      </c>
    </row>
    <row r="93" spans="1:3" x14ac:dyDescent="0.2">
      <c r="A93" s="257" t="s">
        <v>430</v>
      </c>
      <c r="B93" s="257" t="s">
        <v>430</v>
      </c>
      <c r="C93" s="257" t="s">
        <v>431</v>
      </c>
    </row>
    <row r="94" spans="1:3" x14ac:dyDescent="0.2">
      <c r="A94" s="257" t="s">
        <v>677</v>
      </c>
      <c r="B94" s="257" t="s">
        <v>185</v>
      </c>
      <c r="C94" s="257" t="s">
        <v>196</v>
      </c>
    </row>
    <row r="95" spans="1:3" x14ac:dyDescent="0.2">
      <c r="A95" s="257" t="s">
        <v>693</v>
      </c>
      <c r="B95" s="257" t="s">
        <v>193</v>
      </c>
      <c r="C95" s="257" t="s">
        <v>420</v>
      </c>
    </row>
    <row r="96" spans="1:3" x14ac:dyDescent="0.2">
      <c r="A96" s="257" t="s">
        <v>430</v>
      </c>
      <c r="B96" s="257" t="s">
        <v>430</v>
      </c>
      <c r="C96" s="257" t="s">
        <v>431</v>
      </c>
    </row>
    <row r="97" spans="1:3" x14ac:dyDescent="0.2">
      <c r="A97" s="257" t="s">
        <v>689</v>
      </c>
      <c r="B97" s="257" t="s">
        <v>472</v>
      </c>
      <c r="C97" s="257" t="s">
        <v>420</v>
      </c>
    </row>
    <row r="98" spans="1:3" x14ac:dyDescent="0.2">
      <c r="A98" s="257" t="s">
        <v>690</v>
      </c>
      <c r="B98" s="257" t="s">
        <v>531</v>
      </c>
      <c r="C98" s="257" t="s">
        <v>196</v>
      </c>
    </row>
    <row r="99" spans="1:3" x14ac:dyDescent="0.2">
      <c r="A99" s="257" t="s">
        <v>679</v>
      </c>
      <c r="B99" s="257" t="s">
        <v>194</v>
      </c>
      <c r="C99" s="257" t="s">
        <v>196</v>
      </c>
    </row>
    <row r="100" spans="1:3" x14ac:dyDescent="0.2">
      <c r="A100" s="257" t="s">
        <v>694</v>
      </c>
      <c r="B100" s="257" t="s">
        <v>566</v>
      </c>
      <c r="C100" s="257" t="s">
        <v>196</v>
      </c>
    </row>
    <row r="101" spans="1:3" x14ac:dyDescent="0.2">
      <c r="A101" s="257" t="s">
        <v>685</v>
      </c>
      <c r="B101" s="257" t="s">
        <v>449</v>
      </c>
      <c r="C101" s="257" t="s">
        <v>196</v>
      </c>
    </row>
    <row r="102" spans="1:3" x14ac:dyDescent="0.2">
      <c r="A102" s="257" t="s">
        <v>680</v>
      </c>
      <c r="B102" s="257" t="s">
        <v>401</v>
      </c>
      <c r="C102" s="257" t="s">
        <v>24</v>
      </c>
    </row>
    <row r="103" spans="1:3" x14ac:dyDescent="0.2">
      <c r="A103" s="257" t="s">
        <v>691</v>
      </c>
      <c r="B103" s="257" t="s">
        <v>546</v>
      </c>
      <c r="C103" s="257" t="s">
        <v>196</v>
      </c>
    </row>
    <row r="104" spans="1:3" x14ac:dyDescent="0.2">
      <c r="A104" s="257" t="s">
        <v>695</v>
      </c>
      <c r="B104" s="257" t="s">
        <v>571</v>
      </c>
      <c r="C104" s="257" t="s">
        <v>24</v>
      </c>
    </row>
    <row r="105" spans="1:3" x14ac:dyDescent="0.2">
      <c r="A105" s="257" t="s">
        <v>692</v>
      </c>
      <c r="B105" s="257" t="s">
        <v>548</v>
      </c>
      <c r="C105" s="257" t="s">
        <v>24</v>
      </c>
    </row>
    <row r="106" spans="1:3" x14ac:dyDescent="0.2">
      <c r="A106" s="257" t="s">
        <v>677</v>
      </c>
      <c r="B106" s="257" t="s">
        <v>185</v>
      </c>
      <c r="C106" s="257" t="s">
        <v>196</v>
      </c>
    </row>
    <row r="107" spans="1:3" x14ac:dyDescent="0.2">
      <c r="A107" s="257" t="s">
        <v>696</v>
      </c>
      <c r="B107" s="257" t="s">
        <v>585</v>
      </c>
      <c r="C107" s="257" t="s">
        <v>24</v>
      </c>
    </row>
    <row r="108" spans="1:3" x14ac:dyDescent="0.2">
      <c r="A108" s="257" t="s">
        <v>693</v>
      </c>
      <c r="B108" s="257" t="s">
        <v>193</v>
      </c>
      <c r="C108" s="257" t="s">
        <v>420</v>
      </c>
    </row>
    <row r="109" spans="1:3" x14ac:dyDescent="0.2">
      <c r="A109" s="257" t="s">
        <v>689</v>
      </c>
      <c r="B109" s="257" t="s">
        <v>472</v>
      </c>
      <c r="C109" s="257" t="s">
        <v>420</v>
      </c>
    </row>
    <row r="110" spans="1:3" x14ac:dyDescent="0.2">
      <c r="A110" s="257" t="s">
        <v>690</v>
      </c>
      <c r="B110" s="257" t="s">
        <v>531</v>
      </c>
      <c r="C110" s="257" t="s">
        <v>196</v>
      </c>
    </row>
    <row r="111" spans="1:3" x14ac:dyDescent="0.2">
      <c r="A111" s="257" t="s">
        <v>701</v>
      </c>
      <c r="B111" s="257" t="s">
        <v>616</v>
      </c>
      <c r="C111" s="257" t="s">
        <v>702</v>
      </c>
    </row>
    <row r="112" spans="1:3" x14ac:dyDescent="0.2">
      <c r="A112" s="257" t="s">
        <v>679</v>
      </c>
      <c r="B112" s="257" t="s">
        <v>194</v>
      </c>
      <c r="C112" s="257" t="s">
        <v>420</v>
      </c>
    </row>
    <row r="113" spans="1:3" x14ac:dyDescent="0.2">
      <c r="A113" s="257" t="s">
        <v>694</v>
      </c>
      <c r="B113" s="257" t="s">
        <v>566</v>
      </c>
      <c r="C113" s="257" t="s">
        <v>420</v>
      </c>
    </row>
    <row r="114" spans="1:3" x14ac:dyDescent="0.2">
      <c r="A114" s="257" t="s">
        <v>685</v>
      </c>
      <c r="B114" s="257" t="s">
        <v>449</v>
      </c>
      <c r="C114" s="257" t="s">
        <v>420</v>
      </c>
    </row>
    <row r="115" spans="1:3" x14ac:dyDescent="0.2">
      <c r="A115" s="257" t="s">
        <v>680</v>
      </c>
      <c r="B115" s="257" t="s">
        <v>401</v>
      </c>
      <c r="C115" s="257" t="s">
        <v>420</v>
      </c>
    </row>
    <row r="116" spans="1:3" x14ac:dyDescent="0.2">
      <c r="A116" s="257" t="s">
        <v>697</v>
      </c>
      <c r="B116" s="257" t="s">
        <v>620</v>
      </c>
      <c r="C116" s="257" t="s">
        <v>420</v>
      </c>
    </row>
    <row r="117" spans="1:3" x14ac:dyDescent="0.2">
      <c r="A117" s="257" t="s">
        <v>691</v>
      </c>
      <c r="B117" s="257" t="s">
        <v>546</v>
      </c>
      <c r="C117" s="257" t="s">
        <v>420</v>
      </c>
    </row>
    <row r="118" spans="1:3" x14ac:dyDescent="0.2">
      <c r="A118" s="257" t="s">
        <v>692</v>
      </c>
      <c r="B118" s="257" t="s">
        <v>548</v>
      </c>
      <c r="C118" s="257" t="s">
        <v>24</v>
      </c>
    </row>
    <row r="119" spans="1:3" x14ac:dyDescent="0.2">
      <c r="A119" s="257" t="s">
        <v>677</v>
      </c>
      <c r="B119" s="257" t="s">
        <v>185</v>
      </c>
      <c r="C119" s="257" t="s">
        <v>196</v>
      </c>
    </row>
    <row r="120" spans="1:3" x14ac:dyDescent="0.2">
      <c r="A120" s="257" t="s">
        <v>696</v>
      </c>
      <c r="B120" s="257" t="s">
        <v>585</v>
      </c>
      <c r="C120" s="257" t="s">
        <v>24</v>
      </c>
    </row>
    <row r="121" spans="1:3" x14ac:dyDescent="0.2">
      <c r="A121" s="257" t="s">
        <v>693</v>
      </c>
      <c r="B121" s="257" t="s">
        <v>193</v>
      </c>
      <c r="C121" s="257" t="s">
        <v>420</v>
      </c>
    </row>
    <row r="122" spans="1:3" x14ac:dyDescent="0.2">
      <c r="A122" s="257" t="s">
        <v>689</v>
      </c>
      <c r="B122" s="257" t="s">
        <v>472</v>
      </c>
      <c r="C122" s="257" t="s">
        <v>420</v>
      </c>
    </row>
    <row r="123" spans="1:3" x14ac:dyDescent="0.2">
      <c r="A123" s="257" t="s">
        <v>690</v>
      </c>
      <c r="B123" s="257" t="s">
        <v>531</v>
      </c>
      <c r="C123" s="257" t="s">
        <v>420</v>
      </c>
    </row>
    <row r="124" spans="1:3" x14ac:dyDescent="0.2">
      <c r="A124" s="257" t="s">
        <v>684</v>
      </c>
      <c r="B124" s="257" t="s">
        <v>187</v>
      </c>
      <c r="C124" s="257" t="s">
        <v>420</v>
      </c>
    </row>
    <row r="125" spans="1:3" x14ac:dyDescent="0.2">
      <c r="A125" s="257" t="s">
        <v>694</v>
      </c>
      <c r="B125" s="257" t="s">
        <v>566</v>
      </c>
      <c r="C125" s="257" t="s">
        <v>444</v>
      </c>
    </row>
    <row r="126" spans="1:3" x14ac:dyDescent="0.2">
      <c r="A126" s="257" t="s">
        <v>685</v>
      </c>
      <c r="B126" s="257" t="s">
        <v>449</v>
      </c>
      <c r="C126" s="257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2021</vt:lpstr>
      <vt:lpstr>2020</vt:lpstr>
      <vt:lpstr>2019</vt:lpstr>
      <vt:lpstr>2018</vt:lpstr>
      <vt:lpstr>Hoja3</vt:lpstr>
      <vt:lpstr>'2020'!Área_de_impresión</vt:lpstr>
      <vt:lpstr>'2021'!Área_de_impresión</vt:lpstr>
    </vt:vector>
  </TitlesOfParts>
  <Company>ONE LINE</Company>
  <LinksUpToDate>false</LinksUpToDate>
  <SharedDoc>false</SharedDoc>
  <HyperlinkBase>https://sites.google.com/one-line.com/one-chile/pagina-principal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ITINERARIO EXPO</dc:title>
  <dc:subject>ITINERARIO EXPO</dc:subject>
  <dc:creator>marco.aguero@one-line.com;Marco AGUERO</dc:creator>
  <cp:lastModifiedBy>Marco Aguero</cp:lastModifiedBy>
  <cp:lastPrinted>2021-01-05T13:54:56Z</cp:lastPrinted>
  <dcterms:created xsi:type="dcterms:W3CDTF">2019-05-16T15:17:37Z</dcterms:created>
  <dcterms:modified xsi:type="dcterms:W3CDTF">2021-03-03T19:24:19Z</dcterms:modified>
</cp:coreProperties>
</file>