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ancarl.maynou\Desktop\"/>
    </mc:Choice>
  </mc:AlternateContent>
  <xr:revisionPtr revIDLastSave="0" documentId="13_ncr:1_{130A97D0-ABF9-4298-8581-35CA02B0F79F}" xr6:coauthVersionLast="47" xr6:coauthVersionMax="47" xr10:uidLastSave="{00000000-0000-0000-0000-000000000000}"/>
  <bookViews>
    <workbookView xWindow="-110" yWindow="-110" windowWidth="19420" windowHeight="10420" tabRatio="269" xr2:uid="{00000000-000D-0000-FFFF-FFFF00000000}"/>
  </bookViews>
  <sheets>
    <sheet name="2024" sheetId="11" r:id="rId1"/>
    <sheet name="RefNaves" sheetId="9" state="hidden" r:id="rId2"/>
  </sheets>
  <definedNames>
    <definedName name="_xlnm._FilterDatabase" localSheetId="1" hidden="1">RefNaves!$A$1:$C$126</definedName>
  </definedNames>
  <calcPr calcId="191029" calcMode="manual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1" l="1"/>
  <c r="C60" i="11" s="1"/>
  <c r="D60" i="11" s="1"/>
  <c r="E60" i="11" s="1"/>
  <c r="F60" i="11" s="1"/>
  <c r="G60" i="11" s="1"/>
  <c r="H60" i="11" s="1"/>
  <c r="I60" i="11" s="1"/>
  <c r="J60" i="11" s="1"/>
  <c r="K60" i="11" s="1"/>
  <c r="L60" i="11" s="1"/>
  <c r="R60" i="11"/>
  <c r="S60" i="11" s="1"/>
  <c r="T60" i="11" s="1"/>
  <c r="U60" i="11" s="1"/>
  <c r="V60" i="11" s="1"/>
  <c r="AN60" i="11"/>
  <c r="AO60" i="11" s="1"/>
  <c r="AP60" i="11" s="1"/>
  <c r="AQ60" i="11" s="1"/>
  <c r="AR60" i="11" s="1"/>
  <c r="AS60" i="11" s="1"/>
  <c r="AT60" i="11" s="1"/>
  <c r="AU60" i="11" s="1"/>
  <c r="AV60" i="11" s="1"/>
  <c r="AW60" i="11" s="1"/>
  <c r="AX60" i="11" s="1"/>
  <c r="AY60" i="11" s="1"/>
  <c r="AZ60" i="11" s="1"/>
  <c r="BA60" i="11" s="1"/>
  <c r="BB60" i="11" s="1"/>
  <c r="BC60" i="11" s="1"/>
  <c r="BD60" i="11" s="1"/>
  <c r="BE60" i="11" s="1"/>
  <c r="BF60" i="11" s="1"/>
  <c r="BG60" i="11" s="1"/>
  <c r="BH60" i="11" s="1"/>
  <c r="BI60" i="11" s="1"/>
  <c r="BR60" i="11"/>
  <c r="BS60" i="11" s="1"/>
  <c r="CA60" i="11"/>
  <c r="CB60" i="11" s="1"/>
  <c r="CC60" i="11" s="1"/>
  <c r="CD60" i="11" s="1"/>
  <c r="CE60" i="11" s="1"/>
  <c r="B61" i="11"/>
  <c r="C61" i="11"/>
  <c r="H61" i="11"/>
  <c r="I61" i="11"/>
  <c r="J61" i="11"/>
  <c r="K61" i="11"/>
  <c r="L61" i="11"/>
  <c r="M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AV61" i="11"/>
  <c r="AX61" i="11"/>
  <c r="AY61" i="11"/>
  <c r="B62" i="11"/>
  <c r="C62" i="11"/>
  <c r="H62" i="11"/>
  <c r="I62" i="11"/>
  <c r="J62" i="11"/>
  <c r="K62" i="11"/>
  <c r="L62" i="11"/>
  <c r="M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AO62" i="11"/>
  <c r="AP62" i="11"/>
  <c r="AQ62" i="11"/>
  <c r="AR62" i="11"/>
  <c r="AS62" i="11"/>
  <c r="AT62" i="11"/>
  <c r="AU62" i="11"/>
  <c r="AV62" i="11"/>
  <c r="AX62" i="11"/>
  <c r="AY62" i="11"/>
  <c r="BA62" i="11"/>
  <c r="BB62" i="11"/>
  <c r="BD62" i="11"/>
  <c r="BE62" i="11"/>
  <c r="BG62" i="11"/>
  <c r="BH62" i="11"/>
  <c r="B63" i="11"/>
  <c r="C63" i="11"/>
  <c r="F63" i="11"/>
  <c r="G63" i="11"/>
  <c r="H63" i="11"/>
  <c r="I63" i="11"/>
  <c r="J63" i="11"/>
  <c r="K63" i="11"/>
  <c r="L63" i="11"/>
  <c r="M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BB63" i="11"/>
  <c r="BC63" i="11"/>
  <c r="BD63" i="11"/>
  <c r="BE63" i="11"/>
  <c r="BG63" i="11"/>
  <c r="BI63" i="11"/>
  <c r="BP63" i="11"/>
  <c r="BQ63" i="11"/>
  <c r="BR63" i="11"/>
  <c r="BS63" i="11"/>
  <c r="BT63" i="11"/>
  <c r="BU63" i="11"/>
  <c r="BV63" i="11"/>
  <c r="BW63" i="11"/>
  <c r="AC27" i="11"/>
  <c r="X27" i="11"/>
  <c r="U27" i="11"/>
  <c r="T27" i="11"/>
  <c r="R27" i="11"/>
  <c r="P27" i="11"/>
  <c r="O27" i="11"/>
  <c r="N27" i="11"/>
  <c r="M27" i="11"/>
  <c r="L27" i="11"/>
  <c r="G27" i="11"/>
  <c r="C27" i="11"/>
  <c r="CC38" i="11"/>
  <c r="CD38" i="11" s="1"/>
  <c r="CE38" i="11" s="1"/>
  <c r="CF38" i="11" s="1"/>
  <c r="CE19" i="11"/>
  <c r="CF19" i="11" s="1"/>
  <c r="CC19" i="11"/>
  <c r="BP20" i="11"/>
  <c r="BQ20" i="11"/>
  <c r="BP21" i="11"/>
  <c r="BQ21" i="11"/>
  <c r="BP22" i="11"/>
  <c r="BQ22" i="11"/>
  <c r="CB21" i="11"/>
  <c r="CC21" i="11"/>
  <c r="CD21" i="11"/>
  <c r="BY38" i="11"/>
  <c r="CA21" i="11"/>
  <c r="BX21" i="11"/>
  <c r="BY21" i="11"/>
  <c r="BZ21" i="11"/>
  <c r="BR41" i="11"/>
  <c r="BW21" i="11"/>
  <c r="BT41" i="11"/>
  <c r="BS41" i="11"/>
  <c r="AA50" i="11"/>
  <c r="AA51" i="11" s="1"/>
  <c r="AA52" i="11" s="1"/>
  <c r="AA53" i="11" s="1"/>
  <c r="AA54" i="11" s="1"/>
  <c r="AA55" i="11" s="1"/>
  <c r="AA56" i="11" s="1"/>
  <c r="X50" i="11"/>
  <c r="X51" i="11" s="1"/>
  <c r="X52" i="11" s="1"/>
  <c r="X53" i="11" s="1"/>
  <c r="X54" i="11" s="1"/>
  <c r="X55" i="11" s="1"/>
  <c r="X56" i="11" s="1"/>
  <c r="W50" i="11"/>
  <c r="W51" i="11" s="1"/>
  <c r="W52" i="11" s="1"/>
  <c r="W53" i="11" s="1"/>
  <c r="W54" i="11" s="1"/>
  <c r="W55" i="11" s="1"/>
  <c r="W56" i="11" s="1"/>
  <c r="V50" i="11"/>
  <c r="V51" i="11" s="1"/>
  <c r="V52" i="11" s="1"/>
  <c r="V53" i="11" s="1"/>
  <c r="V54" i="11" s="1"/>
  <c r="V55" i="11" s="1"/>
  <c r="V56" i="11" s="1"/>
  <c r="U50" i="11"/>
  <c r="U51" i="11" s="1"/>
  <c r="U52" i="11" s="1"/>
  <c r="U53" i="11" s="1"/>
  <c r="U54" i="11" s="1"/>
  <c r="U55" i="11" s="1"/>
  <c r="U56" i="11" s="1"/>
  <c r="T50" i="11"/>
  <c r="T51" i="11" s="1"/>
  <c r="T52" i="11" s="1"/>
  <c r="T53" i="11" s="1"/>
  <c r="T54" i="11" s="1"/>
  <c r="T55" i="11" s="1"/>
  <c r="T56" i="11" s="1"/>
  <c r="S50" i="11"/>
  <c r="S51" i="11" s="1"/>
  <c r="S52" i="11" s="1"/>
  <c r="S53" i="11" s="1"/>
  <c r="S54" i="11" s="1"/>
  <c r="S55" i="11" s="1"/>
  <c r="S56" i="11" s="1"/>
  <c r="R50" i="11"/>
  <c r="R51" i="11" s="1"/>
  <c r="R52" i="11" s="1"/>
  <c r="R53" i="11" s="1"/>
  <c r="R54" i="11" s="1"/>
  <c r="R55" i="11" s="1"/>
  <c r="R56" i="11" s="1"/>
  <c r="M50" i="11"/>
  <c r="M51" i="11" s="1"/>
  <c r="M52" i="11" s="1"/>
  <c r="M53" i="11" s="1"/>
  <c r="M54" i="11" s="1"/>
  <c r="M55" i="11" s="1"/>
  <c r="M56" i="11" s="1"/>
  <c r="L50" i="11"/>
  <c r="L51" i="11" s="1"/>
  <c r="L52" i="11" s="1"/>
  <c r="L53" i="11" s="1"/>
  <c r="L54" i="11" s="1"/>
  <c r="L55" i="11" s="1"/>
  <c r="L56" i="11" s="1"/>
  <c r="K50" i="11"/>
  <c r="K51" i="11" s="1"/>
  <c r="K52" i="11" s="1"/>
  <c r="K53" i="11" s="1"/>
  <c r="K54" i="11" s="1"/>
  <c r="K55" i="11" s="1"/>
  <c r="K56" i="11" s="1"/>
  <c r="J50" i="11"/>
  <c r="J51" i="11" s="1"/>
  <c r="J52" i="11" s="1"/>
  <c r="J53" i="11" s="1"/>
  <c r="J54" i="11" s="1"/>
  <c r="J55" i="11" s="1"/>
  <c r="J56" i="11" s="1"/>
  <c r="I50" i="11"/>
  <c r="I51" i="11" s="1"/>
  <c r="I52" i="11" s="1"/>
  <c r="I53" i="11" s="1"/>
  <c r="I54" i="11" s="1"/>
  <c r="I55" i="11" s="1"/>
  <c r="I56" i="11" s="1"/>
  <c r="H50" i="11"/>
  <c r="H51" i="11" s="1"/>
  <c r="H52" i="11" s="1"/>
  <c r="H53" i="11" s="1"/>
  <c r="H54" i="11" s="1"/>
  <c r="H55" i="11" s="1"/>
  <c r="H56" i="11" s="1"/>
  <c r="C50" i="11"/>
  <c r="C51" i="11" s="1"/>
  <c r="C52" i="11" s="1"/>
  <c r="C53" i="11" s="1"/>
  <c r="C54" i="11" s="1"/>
  <c r="C55" i="11" s="1"/>
  <c r="C56" i="11" s="1"/>
  <c r="B50" i="11"/>
  <c r="B51" i="11" s="1"/>
  <c r="B52" i="11" s="1"/>
  <c r="B53" i="11" s="1"/>
  <c r="B54" i="11" s="1"/>
  <c r="B55" i="11" s="1"/>
  <c r="B56" i="11" s="1"/>
  <c r="AH48" i="11"/>
  <c r="AH50" i="11" s="1"/>
  <c r="AH51" i="11" s="1"/>
  <c r="AH52" i="11" s="1"/>
  <c r="AH53" i="11" s="1"/>
  <c r="AH54" i="11" s="1"/>
  <c r="AH55" i="11" s="1"/>
  <c r="AH56" i="11" s="1"/>
  <c r="AG48" i="11"/>
  <c r="AG50" i="11" s="1"/>
  <c r="AG51" i="11" s="1"/>
  <c r="AG52" i="11" s="1"/>
  <c r="AG53" i="11" s="1"/>
  <c r="AG54" i="11" s="1"/>
  <c r="AG55" i="11" s="1"/>
  <c r="AG56" i="11" s="1"/>
  <c r="AF48" i="11"/>
  <c r="AF50" i="11" s="1"/>
  <c r="AF51" i="11" s="1"/>
  <c r="AF52" i="11" s="1"/>
  <c r="AF53" i="11" s="1"/>
  <c r="AF54" i="11" s="1"/>
  <c r="AF55" i="11" s="1"/>
  <c r="AF56" i="11" s="1"/>
  <c r="AE48" i="11"/>
  <c r="AE50" i="11" s="1"/>
  <c r="AE51" i="11" s="1"/>
  <c r="AE52" i="11" s="1"/>
  <c r="AE53" i="11" s="1"/>
  <c r="AE54" i="11" s="1"/>
  <c r="AE55" i="11" s="1"/>
  <c r="AE56" i="11" s="1"/>
  <c r="AD48" i="11"/>
  <c r="AD50" i="11" s="1"/>
  <c r="AD51" i="11" s="1"/>
  <c r="AD52" i="11" s="1"/>
  <c r="AD53" i="11" s="1"/>
  <c r="AD54" i="11" s="1"/>
  <c r="AD55" i="11" s="1"/>
  <c r="AD56" i="11" s="1"/>
  <c r="AC48" i="11"/>
  <c r="AC50" i="11" s="1"/>
  <c r="AC51" i="11" s="1"/>
  <c r="AC52" i="11" s="1"/>
  <c r="AC53" i="11" s="1"/>
  <c r="AC54" i="11" s="1"/>
  <c r="AC55" i="11" s="1"/>
  <c r="AC56" i="11" s="1"/>
  <c r="AB48" i="11"/>
  <c r="AB50" i="11" s="1"/>
  <c r="AB51" i="11" s="1"/>
  <c r="AB52" i="11" s="1"/>
  <c r="AB53" i="11" s="1"/>
  <c r="AB54" i="11" s="1"/>
  <c r="AB55" i="11" s="1"/>
  <c r="AB56" i="11" s="1"/>
  <c r="Z48" i="11"/>
  <c r="Z50" i="11" s="1"/>
  <c r="Z51" i="11" s="1"/>
  <c r="Z52" i="11" s="1"/>
  <c r="Z53" i="11" s="1"/>
  <c r="Z54" i="11" s="1"/>
  <c r="Z55" i="11" s="1"/>
  <c r="Z56" i="11" s="1"/>
  <c r="Y48" i="11"/>
  <c r="Y50" i="11" s="1"/>
  <c r="Y51" i="11" s="1"/>
  <c r="Y52" i="11" s="1"/>
  <c r="Y53" i="11" s="1"/>
  <c r="Y54" i="11" s="1"/>
  <c r="Y55" i="11" s="1"/>
  <c r="Y56" i="11" s="1"/>
  <c r="BQ41" i="11"/>
  <c r="BP41" i="11"/>
  <c r="BO41" i="11"/>
  <c r="BN41" i="11"/>
  <c r="BM41" i="11"/>
  <c r="BL41" i="11"/>
  <c r="BK41" i="11"/>
  <c r="BJ41" i="11"/>
  <c r="BI41" i="11"/>
  <c r="BG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M41" i="11"/>
  <c r="L41" i="11"/>
  <c r="K41" i="11"/>
  <c r="J41" i="11"/>
  <c r="I41" i="11"/>
  <c r="H41" i="11"/>
  <c r="G41" i="11"/>
  <c r="F41" i="11"/>
  <c r="C41" i="11"/>
  <c r="B41" i="11"/>
  <c r="BQ40" i="11"/>
  <c r="BN40" i="11"/>
  <c r="BM40" i="11"/>
  <c r="BK40" i="11"/>
  <c r="BH40" i="11"/>
  <c r="BG40" i="11"/>
  <c r="BE40" i="11"/>
  <c r="BD40" i="11"/>
  <c r="BB40" i="11"/>
  <c r="BA40" i="11"/>
  <c r="AY40" i="11"/>
  <c r="AX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M40" i="11"/>
  <c r="L40" i="11"/>
  <c r="K40" i="11"/>
  <c r="J40" i="11"/>
  <c r="I40" i="11"/>
  <c r="H40" i="11"/>
  <c r="C40" i="11"/>
  <c r="B40" i="11"/>
  <c r="AY39" i="11"/>
  <c r="AX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M39" i="11"/>
  <c r="L39" i="11"/>
  <c r="K39" i="11"/>
  <c r="J39" i="11"/>
  <c r="I39" i="11"/>
  <c r="H39" i="11"/>
  <c r="C39" i="11"/>
  <c r="B39" i="11"/>
  <c r="AN38" i="11"/>
  <c r="AO38" i="11" s="1"/>
  <c r="AP38" i="11" s="1"/>
  <c r="AQ38" i="11" s="1"/>
  <c r="AR38" i="11" s="1"/>
  <c r="AS38" i="11" s="1"/>
  <c r="AT38" i="11" s="1"/>
  <c r="AU38" i="11" s="1"/>
  <c r="AV38" i="11" s="1"/>
  <c r="AW38" i="11" s="1"/>
  <c r="AX38" i="11" s="1"/>
  <c r="AY38" i="11" s="1"/>
  <c r="AZ38" i="11" s="1"/>
  <c r="BA38" i="11" s="1"/>
  <c r="BB38" i="11" s="1"/>
  <c r="BC38" i="11" s="1"/>
  <c r="BD38" i="11" s="1"/>
  <c r="BE38" i="11" s="1"/>
  <c r="BF38" i="11" s="1"/>
  <c r="BG38" i="11" s="1"/>
  <c r="BH38" i="11" s="1"/>
  <c r="BI38" i="11" s="1"/>
  <c r="BJ38" i="11" s="1"/>
  <c r="BK38" i="11" s="1"/>
  <c r="BL38" i="11" s="1"/>
  <c r="BM38" i="11" s="1"/>
  <c r="BN38" i="11" s="1"/>
  <c r="R38" i="11"/>
  <c r="S38" i="11" s="1"/>
  <c r="T38" i="11" s="1"/>
  <c r="U38" i="11" s="1"/>
  <c r="V38" i="11" s="1"/>
  <c r="B38" i="11"/>
  <c r="C38" i="11" s="1"/>
  <c r="D38" i="11" s="1"/>
  <c r="E38" i="11" s="1"/>
  <c r="F38" i="11" s="1"/>
  <c r="G38" i="11" s="1"/>
  <c r="H38" i="11" s="1"/>
  <c r="I38" i="11" s="1"/>
  <c r="J38" i="11" s="1"/>
  <c r="K38" i="11" s="1"/>
  <c r="L38" i="11" s="1"/>
  <c r="AI30" i="11"/>
  <c r="AI31" i="11" s="1"/>
  <c r="AI32" i="11" s="1"/>
  <c r="AI33" i="11" s="1"/>
  <c r="AI34" i="11" s="1"/>
  <c r="AH30" i="11"/>
  <c r="AH31" i="11" s="1"/>
  <c r="AH32" i="11" s="1"/>
  <c r="AH33" i="11" s="1"/>
  <c r="AH34" i="11" s="1"/>
  <c r="AG30" i="11"/>
  <c r="AG31" i="11" s="1"/>
  <c r="AG32" i="11" s="1"/>
  <c r="AG33" i="11" s="1"/>
  <c r="AG34" i="11" s="1"/>
  <c r="AF30" i="11"/>
  <c r="AF31" i="11" s="1"/>
  <c r="AF32" i="11" s="1"/>
  <c r="AF33" i="11" s="1"/>
  <c r="AF34" i="11" s="1"/>
  <c r="AE30" i="11"/>
  <c r="AE31" i="11" s="1"/>
  <c r="AE32" i="11" s="1"/>
  <c r="AE33" i="11" s="1"/>
  <c r="AE34" i="11" s="1"/>
  <c r="AD30" i="11"/>
  <c r="AD31" i="11" s="1"/>
  <c r="AD32" i="11" s="1"/>
  <c r="AD33" i="11" s="1"/>
  <c r="AD34" i="11" s="1"/>
  <c r="AA30" i="11"/>
  <c r="AA31" i="11" s="1"/>
  <c r="AA32" i="11" s="1"/>
  <c r="AA33" i="11" s="1"/>
  <c r="AA34" i="11" s="1"/>
  <c r="Z30" i="11"/>
  <c r="Z31" i="11" s="1"/>
  <c r="Z32" i="11" s="1"/>
  <c r="Z33" i="11" s="1"/>
  <c r="Z34" i="11" s="1"/>
  <c r="Y30" i="11"/>
  <c r="Y31" i="11" s="1"/>
  <c r="Y32" i="11" s="1"/>
  <c r="Y33" i="11" s="1"/>
  <c r="Y34" i="11" s="1"/>
  <c r="W30" i="11"/>
  <c r="W31" i="11" s="1"/>
  <c r="W32" i="11" s="1"/>
  <c r="W33" i="11" s="1"/>
  <c r="W34" i="11" s="1"/>
  <c r="V30" i="11"/>
  <c r="V31" i="11" s="1"/>
  <c r="V32" i="11" s="1"/>
  <c r="V33" i="11" s="1"/>
  <c r="V34" i="11" s="1"/>
  <c r="S30" i="11"/>
  <c r="S31" i="11" s="1"/>
  <c r="S32" i="11" s="1"/>
  <c r="S33" i="11" s="1"/>
  <c r="S34" i="11" s="1"/>
  <c r="Q30" i="11"/>
  <c r="Q31" i="11" s="1"/>
  <c r="Q32" i="11" s="1"/>
  <c r="Q33" i="11" s="1"/>
  <c r="Q34" i="11" s="1"/>
  <c r="K30" i="11"/>
  <c r="K31" i="11" s="1"/>
  <c r="K32" i="11" s="1"/>
  <c r="K33" i="11" s="1"/>
  <c r="K34" i="11" s="1"/>
  <c r="J30" i="11"/>
  <c r="J31" i="11" s="1"/>
  <c r="J32" i="11" s="1"/>
  <c r="J33" i="11" s="1"/>
  <c r="J34" i="11" s="1"/>
  <c r="I30" i="11"/>
  <c r="I31" i="11" s="1"/>
  <c r="I32" i="11" s="1"/>
  <c r="I33" i="11" s="1"/>
  <c r="I34" i="11" s="1"/>
  <c r="H30" i="11"/>
  <c r="H31" i="11" s="1"/>
  <c r="H32" i="11" s="1"/>
  <c r="H33" i="11" s="1"/>
  <c r="H34" i="11" s="1"/>
  <c r="F30" i="11"/>
  <c r="F31" i="11" s="1"/>
  <c r="F32" i="11" s="1"/>
  <c r="F33" i="11" s="1"/>
  <c r="F34" i="11" s="1"/>
  <c r="D30" i="11"/>
  <c r="D31" i="11" s="1"/>
  <c r="D32" i="11" s="1"/>
  <c r="D33" i="11" s="1"/>
  <c r="D34" i="11" s="1"/>
  <c r="B30" i="11"/>
  <c r="B31" i="11" s="1"/>
  <c r="B32" i="11" s="1"/>
  <c r="B33" i="11" s="1"/>
  <c r="B34" i="11" s="1"/>
  <c r="AC30" i="11"/>
  <c r="AC31" i="11" s="1"/>
  <c r="AC32" i="11" s="1"/>
  <c r="AC33" i="11" s="1"/>
  <c r="AC34" i="11" s="1"/>
  <c r="X30" i="11"/>
  <c r="X31" i="11" s="1"/>
  <c r="X32" i="11" s="1"/>
  <c r="X33" i="11" s="1"/>
  <c r="X34" i="11" s="1"/>
  <c r="U30" i="11"/>
  <c r="U31" i="11" s="1"/>
  <c r="U32" i="11" s="1"/>
  <c r="U33" i="11" s="1"/>
  <c r="U34" i="11" s="1"/>
  <c r="T30" i="11"/>
  <c r="T31" i="11" s="1"/>
  <c r="T32" i="11" s="1"/>
  <c r="T33" i="11" s="1"/>
  <c r="T34" i="11" s="1"/>
  <c r="R30" i="11"/>
  <c r="R31" i="11" s="1"/>
  <c r="R32" i="11" s="1"/>
  <c r="R33" i="11" s="1"/>
  <c r="R34" i="11" s="1"/>
  <c r="P30" i="11"/>
  <c r="P31" i="11" s="1"/>
  <c r="P32" i="11" s="1"/>
  <c r="P33" i="11" s="1"/>
  <c r="P34" i="11" s="1"/>
  <c r="O30" i="11"/>
  <c r="O31" i="11" s="1"/>
  <c r="O32" i="11" s="1"/>
  <c r="O33" i="11" s="1"/>
  <c r="O34" i="11" s="1"/>
  <c r="N30" i="11"/>
  <c r="N31" i="11" s="1"/>
  <c r="N32" i="11" s="1"/>
  <c r="N33" i="11" s="1"/>
  <c r="N34" i="11" s="1"/>
  <c r="M30" i="11"/>
  <c r="M31" i="11" s="1"/>
  <c r="M32" i="11" s="1"/>
  <c r="M33" i="11" s="1"/>
  <c r="M34" i="11" s="1"/>
  <c r="L30" i="11"/>
  <c r="L31" i="11" s="1"/>
  <c r="G30" i="11"/>
  <c r="G31" i="11" s="1"/>
  <c r="G32" i="11" s="1"/>
  <c r="G33" i="11" s="1"/>
  <c r="G34" i="11" s="1"/>
  <c r="C30" i="11"/>
  <c r="C31" i="11" s="1"/>
  <c r="C32" i="11" s="1"/>
  <c r="C33" i="11" s="1"/>
  <c r="C34" i="11" s="1"/>
  <c r="BS22" i="11"/>
  <c r="BR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D22" i="11"/>
  <c r="C22" i="11"/>
  <c r="B22" i="11"/>
  <c r="BS21" i="11"/>
  <c r="BR21" i="11"/>
  <c r="BO21" i="11"/>
  <c r="BN21" i="11"/>
  <c r="BM21" i="11"/>
  <c r="BK21" i="11"/>
  <c r="BJ21" i="11"/>
  <c r="BH21" i="11"/>
  <c r="BG21" i="11"/>
  <c r="BF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D21" i="11"/>
  <c r="C21" i="11"/>
  <c r="B21" i="11"/>
  <c r="BS20" i="11"/>
  <c r="BR20" i="11"/>
  <c r="BO20" i="11"/>
  <c r="BN20" i="11"/>
  <c r="BM20" i="11"/>
  <c r="BK20" i="11"/>
  <c r="BJ20" i="11"/>
  <c r="BH20" i="11"/>
  <c r="BG20" i="11"/>
  <c r="BF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D20" i="11"/>
  <c r="C20" i="11"/>
  <c r="B20" i="11"/>
  <c r="O19" i="1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AN19" i="11" s="1"/>
  <c r="AO19" i="11" s="1"/>
  <c r="AP19" i="11" s="1"/>
  <c r="AQ19" i="11" s="1"/>
  <c r="AR19" i="11" s="1"/>
  <c r="AS19" i="11" s="1"/>
  <c r="AT19" i="11" s="1"/>
  <c r="AU19" i="11" s="1"/>
  <c r="AV19" i="11" s="1"/>
  <c r="AW19" i="11" s="1"/>
  <c r="AX19" i="11" s="1"/>
  <c r="AY19" i="11" s="1"/>
  <c r="AZ19" i="11" s="1"/>
  <c r="BA19" i="11" s="1"/>
  <c r="BB19" i="11" s="1"/>
  <c r="BC19" i="11" s="1"/>
  <c r="BD19" i="11" s="1"/>
  <c r="BE19" i="11" s="1"/>
  <c r="BF19" i="11" s="1"/>
  <c r="BG19" i="11" s="1"/>
  <c r="BH19" i="11" s="1"/>
  <c r="BI19" i="11" s="1"/>
  <c r="BJ19" i="11" s="1"/>
  <c r="BK19" i="11" s="1"/>
  <c r="BM19" i="11" s="1"/>
  <c r="BN19" i="11" s="1"/>
  <c r="BO19" i="11" s="1"/>
  <c r="B19" i="11"/>
  <c r="C19" i="11" s="1"/>
  <c r="D19" i="11" s="1"/>
  <c r="E19" i="11" s="1"/>
  <c r="F19" i="11" s="1"/>
  <c r="G19" i="11" s="1"/>
  <c r="H19" i="11" s="1"/>
  <c r="I19" i="11" s="1"/>
  <c r="J19" i="11" s="1"/>
  <c r="K19" i="11" s="1"/>
  <c r="L19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Del Campo</author>
  </authors>
  <commentList>
    <comment ref="A7" authorId="0" shapeId="0" xr:uid="{324C6E6D-0B69-4590-A8BE-6A36980A68A2}">
      <text>
        <r>
          <rPr>
            <b/>
            <sz val="9"/>
            <color indexed="81"/>
            <rFont val="Tahoma"/>
            <family val="2"/>
          </rPr>
          <t>Daniela Del Campo:</t>
        </r>
        <r>
          <rPr>
            <sz val="9"/>
            <color indexed="81"/>
            <rFont val="Tahoma"/>
            <family val="2"/>
          </rPr>
          <t xml:space="preserve">
Uso interno</t>
        </r>
      </text>
    </comment>
    <comment ref="A23" authorId="0" shapeId="0" xr:uid="{01D4DBD1-E105-431A-9315-FF31396DA79C}">
      <text>
        <r>
          <rPr>
            <b/>
            <sz val="9"/>
            <color indexed="81"/>
            <rFont val="Tahoma"/>
            <family val="2"/>
          </rPr>
          <t>Daniela Del Campo:</t>
        </r>
        <r>
          <rPr>
            <sz val="9"/>
            <color indexed="81"/>
            <rFont val="Tahoma"/>
            <family val="2"/>
          </rPr>
          <t xml:space="preserve">
Uso interno</t>
        </r>
      </text>
    </comment>
    <comment ref="A42" authorId="0" shapeId="0" xr:uid="{906D2CF9-EB02-4B60-AB59-419BFE8D9708}">
      <text>
        <r>
          <rPr>
            <b/>
            <sz val="9"/>
            <color indexed="81"/>
            <rFont val="Tahoma"/>
            <family val="2"/>
          </rPr>
          <t>Daniela Del Campo:</t>
        </r>
        <r>
          <rPr>
            <sz val="9"/>
            <color indexed="81"/>
            <rFont val="Tahoma"/>
            <family val="2"/>
          </rPr>
          <t xml:space="preserve">
Uso interno</t>
        </r>
      </text>
    </comment>
  </commentList>
</comments>
</file>

<file path=xl/sharedStrings.xml><?xml version="1.0" encoding="utf-8"?>
<sst xmlns="http://schemas.openxmlformats.org/spreadsheetml/2006/main" count="1358" uniqueCount="493">
  <si>
    <t>SERVICIO AX1</t>
  </si>
  <si>
    <t>MOL BEYOND</t>
  </si>
  <si>
    <t>CAUTIN</t>
  </si>
  <si>
    <t>CAUQUENES</t>
  </si>
  <si>
    <t>HMM BLESSING</t>
  </si>
  <si>
    <t>COPIAPO</t>
  </si>
  <si>
    <t>MOL BELIEF</t>
  </si>
  <si>
    <t>COCHRANE</t>
  </si>
  <si>
    <t>COYHAIQUE</t>
  </si>
  <si>
    <t>CISNES</t>
  </si>
  <si>
    <t>CORCOVADO</t>
  </si>
  <si>
    <t>ONE</t>
  </si>
  <si>
    <t>HLC</t>
  </si>
  <si>
    <t>HMM</t>
  </si>
  <si>
    <t>IQUIQUE</t>
  </si>
  <si>
    <t>ANTOFAGASTA</t>
  </si>
  <si>
    <t>PUERTO ANGAMOS</t>
  </si>
  <si>
    <t>CORONEL</t>
  </si>
  <si>
    <t>OMITE</t>
  </si>
  <si>
    <t>VALPARAISO</t>
  </si>
  <si>
    <t>SAN ANTONIO</t>
  </si>
  <si>
    <t>KEELUNG</t>
  </si>
  <si>
    <t>HONG KONG</t>
  </si>
  <si>
    <t>YANTIAN</t>
  </si>
  <si>
    <t>NINGBO</t>
  </si>
  <si>
    <t>PUSAN</t>
  </si>
  <si>
    <t>SERVICIO AX2</t>
  </si>
  <si>
    <t>MSC KATIE</t>
  </si>
  <si>
    <t>MSC CAPELLA</t>
  </si>
  <si>
    <t>MOL BELLWETHER</t>
  </si>
  <si>
    <t>MSC NATASHA</t>
  </si>
  <si>
    <t>MOL BENEFACTOR</t>
  </si>
  <si>
    <t>MSC FLAVIA</t>
  </si>
  <si>
    <t>MSC RENEE</t>
  </si>
  <si>
    <t>MSC LAUREN</t>
  </si>
  <si>
    <t>MSC</t>
  </si>
  <si>
    <t>LIRQUEN</t>
  </si>
  <si>
    <t>CALLAO</t>
  </si>
  <si>
    <t>MANZANILLO</t>
  </si>
  <si>
    <t xml:space="preserve">BUSAN </t>
  </si>
  <si>
    <t>SHANGHAI</t>
  </si>
  <si>
    <t>XIAMEN</t>
  </si>
  <si>
    <t>SHEKOU</t>
  </si>
  <si>
    <t>ATACAMA</t>
  </si>
  <si>
    <t>SEASPAN BRAVO</t>
  </si>
  <si>
    <t xml:space="preserve">MSC  </t>
  </si>
  <si>
    <t>BLANK</t>
  </si>
  <si>
    <t>SAILING</t>
  </si>
  <si>
    <t xml:space="preserve">MSC </t>
  </si>
  <si>
    <t xml:space="preserve">MSC   </t>
  </si>
  <si>
    <t>MSC ELISA</t>
  </si>
  <si>
    <t>MSC FAITH</t>
  </si>
  <si>
    <t>MSC PERLE</t>
  </si>
  <si>
    <t>ROTTERDAM</t>
  </si>
  <si>
    <t>SKYROS</t>
  </si>
  <si>
    <t>JPO VELA</t>
  </si>
  <si>
    <t>MSC ALTAIR</t>
  </si>
  <si>
    <t>MSC MARS</t>
  </si>
  <si>
    <t>MSC DESIREE</t>
  </si>
  <si>
    <t>MSC EARTH</t>
  </si>
  <si>
    <t>MSC ALIYA</t>
  </si>
  <si>
    <t>MAULLIN</t>
  </si>
  <si>
    <t>MSC KANOKO</t>
  </si>
  <si>
    <t>OMIT</t>
  </si>
  <si>
    <t>MSC MARGRIT</t>
  </si>
  <si>
    <t>SEASPAN BELIEF</t>
  </si>
  <si>
    <t>YOKOHAMA</t>
  </si>
  <si>
    <t>VALIANT</t>
  </si>
  <si>
    <t xml:space="preserve">OMITE </t>
  </si>
  <si>
    <t>MSC JEWEL</t>
  </si>
  <si>
    <t>MSC VEGA</t>
  </si>
  <si>
    <t>CROATIA</t>
  </si>
  <si>
    <t>SEASPAN BEAUTY</t>
  </si>
  <si>
    <t>slide week</t>
  </si>
  <si>
    <t>MSC RUBY</t>
  </si>
  <si>
    <t>MOL BEACON</t>
  </si>
  <si>
    <t>VCAT</t>
  </si>
  <si>
    <t>QYQT</t>
  </si>
  <si>
    <t>WCST</t>
  </si>
  <si>
    <t>CVKT</t>
  </si>
  <si>
    <t>LBYT</t>
  </si>
  <si>
    <t>COOT</t>
  </si>
  <si>
    <t>CQET</t>
  </si>
  <si>
    <t>LBFT</t>
  </si>
  <si>
    <t>HBST</t>
  </si>
  <si>
    <t>CUBT</t>
  </si>
  <si>
    <t>BEVT</t>
  </si>
  <si>
    <t>RRTT</t>
  </si>
  <si>
    <t>VLET</t>
  </si>
  <si>
    <t>YROT</t>
  </si>
  <si>
    <t>MLXT</t>
  </si>
  <si>
    <t>VAAT</t>
  </si>
  <si>
    <t>ROAT</t>
  </si>
  <si>
    <t>MBHT</t>
  </si>
  <si>
    <t>MCFT</t>
  </si>
  <si>
    <t>KAIT</t>
  </si>
  <si>
    <t>BEWT</t>
  </si>
  <si>
    <t>MCCT</t>
  </si>
  <si>
    <t>ATJT</t>
  </si>
  <si>
    <t>MSAT</t>
  </si>
  <si>
    <t>SPBT</t>
  </si>
  <si>
    <t>ATAT</t>
  </si>
  <si>
    <t>ARST</t>
  </si>
  <si>
    <t>FLVT</t>
  </si>
  <si>
    <t>NHST</t>
  </si>
  <si>
    <t>MELT</t>
  </si>
  <si>
    <t>DSRT</t>
  </si>
  <si>
    <t>EART</t>
  </si>
  <si>
    <t>MLIT</t>
  </si>
  <si>
    <t>EEAT</t>
  </si>
  <si>
    <t>MKAT</t>
  </si>
  <si>
    <t>MRRT</t>
  </si>
  <si>
    <t>SBST</t>
  </si>
  <si>
    <t>REET</t>
  </si>
  <si>
    <t>JEWT</t>
  </si>
  <si>
    <t>VEGT</t>
  </si>
  <si>
    <t>SEYT</t>
  </si>
  <si>
    <t>MUBT</t>
  </si>
  <si>
    <t>OPER</t>
  </si>
  <si>
    <t xml:space="preserve">VVD </t>
  </si>
  <si>
    <t>NOMBRENAVE</t>
  </si>
  <si>
    <t>SLIDE</t>
  </si>
  <si>
    <t>SLD</t>
  </si>
  <si>
    <t>OPERADOR</t>
  </si>
  <si>
    <t>BUQUE</t>
  </si>
  <si>
    <t>Slide Week</t>
  </si>
  <si>
    <t>RGST</t>
  </si>
  <si>
    <t>SEASPAN BRIGHTNESS</t>
  </si>
  <si>
    <t>SHANGHAI(YANGSHAN)</t>
  </si>
  <si>
    <t>NGET</t>
  </si>
  <si>
    <t>NAVIGARE COLLECTOR</t>
  </si>
  <si>
    <t>KUALA LUMPUR EXPRESS</t>
  </si>
  <si>
    <t>KUXT</t>
  </si>
  <si>
    <t>MBET</t>
  </si>
  <si>
    <t>MSC BERYL</t>
  </si>
  <si>
    <r>
      <t>CLSAI Import/export</t>
    </r>
    <r>
      <rPr>
        <sz val="11"/>
        <color rgb="FFFF0000"/>
        <rFont val="Calibri"/>
        <family val="2"/>
      </rPr>
      <t> </t>
    </r>
  </si>
  <si>
    <t>HBST0016W</t>
  </si>
  <si>
    <t>KUXT2137W</t>
  </si>
  <si>
    <t>JEWT0134W</t>
  </si>
  <si>
    <t>MELT0135W</t>
  </si>
  <si>
    <t>NGET2138W</t>
  </si>
  <si>
    <t>VCAT2139W</t>
  </si>
  <si>
    <t>COOT2140W</t>
  </si>
  <si>
    <t>SPBT2136W</t>
  </si>
  <si>
    <t>MBET0137W</t>
  </si>
  <si>
    <t>SBST2139W</t>
  </si>
  <si>
    <t>CQET2141W</t>
  </si>
  <si>
    <t>CVKT2142W</t>
  </si>
  <si>
    <t>WCST2143W</t>
  </si>
  <si>
    <t>MCCT0140W</t>
  </si>
  <si>
    <t>SEYT2141W</t>
  </si>
  <si>
    <t>EEAT0143W</t>
  </si>
  <si>
    <t>MUBT0138W</t>
  </si>
  <si>
    <t>SLIDE WEEK</t>
  </si>
  <si>
    <t>CUBT2144W</t>
  </si>
  <si>
    <t>CHERRY SEASON</t>
  </si>
  <si>
    <t>RGST2145W</t>
  </si>
  <si>
    <t>LBFT2146W</t>
  </si>
  <si>
    <t>MSAT0144W</t>
  </si>
  <si>
    <t>NHST0146W</t>
  </si>
  <si>
    <t>HBST0017W</t>
  </si>
  <si>
    <t>NGET2149W</t>
  </si>
  <si>
    <t>KUXT2150W</t>
  </si>
  <si>
    <t>QYQT2151W</t>
  </si>
  <si>
    <t>JEWT0147W</t>
  </si>
  <si>
    <t>MELT0148W</t>
  </si>
  <si>
    <t>SPBT2149W</t>
  </si>
  <si>
    <t>MKAT0145W</t>
  </si>
  <si>
    <t>MBET0201W</t>
  </si>
  <si>
    <t>MUBT0202W</t>
  </si>
  <si>
    <t>SBST2203W</t>
  </si>
  <si>
    <t>MCCT0204W</t>
  </si>
  <si>
    <t>COOT2152W</t>
  </si>
  <si>
    <t>CQET2201W</t>
  </si>
  <si>
    <t>CVKT2202W</t>
  </si>
  <si>
    <t>WCST2203W</t>
  </si>
  <si>
    <t>CUBT2204W</t>
  </si>
  <si>
    <t>RGST2205W</t>
  </si>
  <si>
    <t>LBFT2206W</t>
  </si>
  <si>
    <t>HBST0018W</t>
  </si>
  <si>
    <t>NGET2208W</t>
  </si>
  <si>
    <t>KUXT2209W</t>
  </si>
  <si>
    <t>QYQT2210W</t>
  </si>
  <si>
    <t>COOT2211W</t>
  </si>
  <si>
    <t>SEYT2206W</t>
  </si>
  <si>
    <t>EEAT0207W</t>
  </si>
  <si>
    <t>EMAT0208W</t>
  </si>
  <si>
    <t>MKAT0209W</t>
  </si>
  <si>
    <t>EMAT</t>
  </si>
  <si>
    <t>MSC EMMA</t>
  </si>
  <si>
    <t>NHST0210W</t>
  </si>
  <si>
    <t>VCAT2212W</t>
  </si>
  <si>
    <t>CVKT2213W</t>
  </si>
  <si>
    <t>WCST2214W</t>
  </si>
  <si>
    <t>JEWT0211W</t>
  </si>
  <si>
    <t>MELT0212W</t>
  </si>
  <si>
    <t>SPBT2213W</t>
  </si>
  <si>
    <t>CUBT2215W</t>
  </si>
  <si>
    <t>CHERRY SEASON END</t>
  </si>
  <si>
    <t>AKDT2216W</t>
  </si>
  <si>
    <t>AKDT</t>
  </si>
  <si>
    <t>AKADIMOS</t>
  </si>
  <si>
    <t>RGST2217W</t>
  </si>
  <si>
    <t>HBST0019W</t>
  </si>
  <si>
    <t>MBET0215W</t>
  </si>
  <si>
    <t>MUBT0216W</t>
  </si>
  <si>
    <t>SBST2217W</t>
  </si>
  <si>
    <t>MCCT0218W</t>
  </si>
  <si>
    <t>SEYT2219W</t>
  </si>
  <si>
    <t>NGET2219W</t>
  </si>
  <si>
    <t>KUXT2220W</t>
  </si>
  <si>
    <t>QYQT2221W</t>
  </si>
  <si>
    <t>COOT2222W</t>
  </si>
  <si>
    <t>VCAT2223W</t>
  </si>
  <si>
    <t>EEAT0220W</t>
  </si>
  <si>
    <t>CVKT2224W</t>
  </si>
  <si>
    <t>CQET2225W</t>
  </si>
  <si>
    <t>EMAT0221W</t>
  </si>
  <si>
    <t>MKAT0223W</t>
  </si>
  <si>
    <t>NHST0224W</t>
  </si>
  <si>
    <t>CUBT2226W</t>
  </si>
  <si>
    <t>AKDT2227W</t>
  </si>
  <si>
    <t>RGST2228W</t>
  </si>
  <si>
    <t>HBST0020W</t>
  </si>
  <si>
    <t>SPBT2227W</t>
  </si>
  <si>
    <t>MELT0225W</t>
  </si>
  <si>
    <t>JEWT0226W</t>
  </si>
  <si>
    <t>NGET2230W</t>
  </si>
  <si>
    <t>KUXT2231W</t>
  </si>
  <si>
    <t>QYQT2232W</t>
  </si>
  <si>
    <t>RAPT0229W</t>
  </si>
  <si>
    <t>SBST2231W</t>
  </si>
  <si>
    <t>MSC RAPALLO</t>
  </si>
  <si>
    <t>MUBT0230W</t>
  </si>
  <si>
    <t>CBAT0232W</t>
  </si>
  <si>
    <t>MSC BARI</t>
  </si>
  <si>
    <t>SEYT2233W</t>
  </si>
  <si>
    <t>EEAT0234W</t>
  </si>
  <si>
    <t>COOT2233W</t>
  </si>
  <si>
    <t>VCAT2234W</t>
  </si>
  <si>
    <t>WCST2235W</t>
  </si>
  <si>
    <t>CQET2236W</t>
  </si>
  <si>
    <t>CUBT2237W</t>
  </si>
  <si>
    <t>OINT0236W</t>
  </si>
  <si>
    <t>MSC ORION</t>
  </si>
  <si>
    <t>EMAT0237W</t>
  </si>
  <si>
    <t xml:space="preserve">11-09-2022 // 29-09-2022 </t>
  </si>
  <si>
    <t>SNPT2238W</t>
  </si>
  <si>
    <t>RGST2239W</t>
  </si>
  <si>
    <t>HBST0021W</t>
  </si>
  <si>
    <t>SEASPAN OSPREY</t>
  </si>
  <si>
    <t>NGET2241W</t>
  </si>
  <si>
    <t>ILLT2243W</t>
  </si>
  <si>
    <t>QYQT2244W</t>
  </si>
  <si>
    <t>COOT2245W</t>
  </si>
  <si>
    <t>VCAT2246W</t>
  </si>
  <si>
    <t>WCST2247W</t>
  </si>
  <si>
    <t>MANZANILLO EXPRESS</t>
  </si>
  <si>
    <t>JEWT0241W</t>
  </si>
  <si>
    <t>MKAT0238W</t>
  </si>
  <si>
    <t>MUBT0244W</t>
  </si>
  <si>
    <t>RAPT0243W</t>
  </si>
  <si>
    <t>SBST2245W</t>
  </si>
  <si>
    <t>SPBT2242W</t>
  </si>
  <si>
    <t>0239W</t>
  </si>
  <si>
    <t>MSC VIRGO</t>
  </si>
  <si>
    <t>VIST0239W</t>
  </si>
  <si>
    <t>2242W</t>
  </si>
  <si>
    <t>CBAT0246W</t>
  </si>
  <si>
    <t>SEYT2247W</t>
  </si>
  <si>
    <t>CUBT2248W</t>
  </si>
  <si>
    <t>CQET2249W</t>
  </si>
  <si>
    <t>AKDT2250W</t>
  </si>
  <si>
    <t>RGST2251W</t>
  </si>
  <si>
    <t>HBST0022W</t>
  </si>
  <si>
    <t>VAET2245W</t>
  </si>
  <si>
    <t xml:space="preserve">VALUE </t>
  </si>
  <si>
    <t>EEAT0248W</t>
  </si>
  <si>
    <t>MRIT0249W</t>
  </si>
  <si>
    <t>OINT0250W</t>
  </si>
  <si>
    <t>MSC TRIESTE</t>
  </si>
  <si>
    <t>MLIT0251W</t>
  </si>
  <si>
    <t>MSC NATASHA XIII</t>
  </si>
  <si>
    <t>EMAT0252W</t>
  </si>
  <si>
    <t>TSST0301W</t>
  </si>
  <si>
    <t>NGET2301W</t>
  </si>
  <si>
    <t>2301W</t>
  </si>
  <si>
    <t>2302W</t>
  </si>
  <si>
    <t>2303W</t>
  </si>
  <si>
    <t>2304W</t>
  </si>
  <si>
    <t>E13T0302W</t>
  </si>
  <si>
    <t>MSC ELISA XIII</t>
  </si>
  <si>
    <t>MJOT0303W</t>
  </si>
  <si>
    <t>MSC JOSSELINE</t>
  </si>
  <si>
    <t>0303W</t>
  </si>
  <si>
    <t>SPBT2305W</t>
  </si>
  <si>
    <t>MUBT0306W</t>
  </si>
  <si>
    <t>0306W</t>
  </si>
  <si>
    <t>21-12-2022  6:00:00 (SAN ANTONIO)</t>
  </si>
  <si>
    <t>ILLT2302W</t>
  </si>
  <si>
    <t>ITAJAI EXPRESS</t>
  </si>
  <si>
    <t>IJXT2303W</t>
  </si>
  <si>
    <t>COOT2304W</t>
  </si>
  <si>
    <t>2305W</t>
  </si>
  <si>
    <t>VCAT2305W</t>
  </si>
  <si>
    <t>WCST2306W</t>
  </si>
  <si>
    <t>2306W</t>
  </si>
  <si>
    <t>CUBT2307W</t>
  </si>
  <si>
    <t>2307W</t>
  </si>
  <si>
    <t>CQET2308W</t>
  </si>
  <si>
    <t>2308W</t>
  </si>
  <si>
    <t>CBAT0308W</t>
  </si>
  <si>
    <t>0308W</t>
  </si>
  <si>
    <t>SEYT2309W</t>
  </si>
  <si>
    <t>2309W</t>
  </si>
  <si>
    <t>MSC AURIGA</t>
  </si>
  <si>
    <t>0310W</t>
  </si>
  <si>
    <t>MRIT0311W</t>
  </si>
  <si>
    <t>0311W</t>
  </si>
  <si>
    <t>BECT2305N</t>
  </si>
  <si>
    <t>BALTIC PETREL</t>
  </si>
  <si>
    <t>ARICA</t>
  </si>
  <si>
    <t>BECT2307N</t>
  </si>
  <si>
    <t>SCS</t>
  </si>
  <si>
    <t>BECT2309N</t>
  </si>
  <si>
    <t>BECT2311N</t>
  </si>
  <si>
    <t>BECT2313N</t>
  </si>
  <si>
    <t>BECT2315N</t>
  </si>
  <si>
    <t>SERVICIO ATS</t>
  </si>
  <si>
    <t>BECT2317N</t>
  </si>
  <si>
    <t>BECT2319N</t>
  </si>
  <si>
    <t>RIGT0310W</t>
  </si>
  <si>
    <t>SBST2309W</t>
  </si>
  <si>
    <t>RGST2310W</t>
  </si>
  <si>
    <t>HBST0023W</t>
  </si>
  <si>
    <t>SSPT2312W</t>
  </si>
  <si>
    <t>ILLT2313W</t>
  </si>
  <si>
    <t>2310W</t>
  </si>
  <si>
    <t>0023W</t>
  </si>
  <si>
    <t>SEASPAN RAPTOR</t>
  </si>
  <si>
    <t>2312W</t>
  </si>
  <si>
    <t>2313W</t>
  </si>
  <si>
    <t>MSC LA SPEZIA</t>
  </si>
  <si>
    <t>0312W</t>
  </si>
  <si>
    <t>IAZT0312W</t>
  </si>
  <si>
    <t>MLIT0313W</t>
  </si>
  <si>
    <t>0313W</t>
  </si>
  <si>
    <t>2321N</t>
  </si>
  <si>
    <t>BECT2321N</t>
  </si>
  <si>
    <t>EMAT0314W</t>
  </si>
  <si>
    <t>0314W</t>
  </si>
  <si>
    <t>TSST0315W</t>
  </si>
  <si>
    <t>0315W</t>
  </si>
  <si>
    <t>0316W</t>
  </si>
  <si>
    <t>E13T0316W</t>
  </si>
  <si>
    <t>2323N</t>
  </si>
  <si>
    <t>BECT2323N</t>
  </si>
  <si>
    <t>BECT2325N</t>
  </si>
  <si>
    <t>2325N</t>
  </si>
  <si>
    <t>2327N</t>
  </si>
  <si>
    <t>RIO DE JANEIRO EXPRESS</t>
  </si>
  <si>
    <t>MSC CHIYO</t>
  </si>
  <si>
    <t>MSC TAYLOR</t>
  </si>
  <si>
    <t>BECT2329N</t>
  </si>
  <si>
    <t>BECT2327N</t>
  </si>
  <si>
    <t>BECT2331N</t>
  </si>
  <si>
    <t>BECT2333N</t>
  </si>
  <si>
    <t>2329N</t>
  </si>
  <si>
    <t>2331N</t>
  </si>
  <si>
    <t>2333N</t>
  </si>
  <si>
    <t>VIAJE</t>
  </si>
  <si>
    <t>LAZARO CARDENAS</t>
  </si>
  <si>
    <t>2335N</t>
  </si>
  <si>
    <t>BECT2335N</t>
  </si>
  <si>
    <t>BUENOS AIRES EXPRESS</t>
  </si>
  <si>
    <t>Omite</t>
  </si>
  <si>
    <t>2337N</t>
  </si>
  <si>
    <t>BUENAVENTURA EXPRESS</t>
  </si>
  <si>
    <t>A. IDEFIX</t>
  </si>
  <si>
    <t>DEFT2337N</t>
  </si>
  <si>
    <t>MSC NOA ARIELA</t>
  </si>
  <si>
    <t>MSC VALENTINA</t>
  </si>
  <si>
    <t>MSC CANDIDA</t>
  </si>
  <si>
    <t>LIMA EXPRESS</t>
  </si>
  <si>
    <t>MSC VIVIENNE</t>
  </si>
  <si>
    <t>RGST2402W</t>
  </si>
  <si>
    <t>2402W</t>
  </si>
  <si>
    <t>YIHT0351W</t>
  </si>
  <si>
    <t>0351W</t>
  </si>
  <si>
    <t>MSC IVA</t>
  </si>
  <si>
    <t>MBYT0352W</t>
  </si>
  <si>
    <t>0352W</t>
  </si>
  <si>
    <t>YRLT0401W</t>
  </si>
  <si>
    <t>0401W</t>
  </si>
  <si>
    <t>SSPT2404W</t>
  </si>
  <si>
    <t>2404W</t>
  </si>
  <si>
    <t>HBST0029W</t>
  </si>
  <si>
    <t>0029W</t>
  </si>
  <si>
    <t>GUAYAQUIL</t>
  </si>
  <si>
    <t>CARTAGENA</t>
  </si>
  <si>
    <t>PORT EVERGLADES, FL</t>
  </si>
  <si>
    <t>PHILADELPHIA, PA</t>
  </si>
  <si>
    <t>NEW YORK, NY</t>
  </si>
  <si>
    <t>NORFOLK, VA</t>
  </si>
  <si>
    <t>FLORIDA LATIN EXPRESS (FLX)</t>
  </si>
  <si>
    <t>SEMANA</t>
  </si>
  <si>
    <t>CMA CGM PREGOLIA</t>
  </si>
  <si>
    <t xml:space="preserve">CMA  </t>
  </si>
  <si>
    <t>CAPE SCOTT</t>
  </si>
  <si>
    <t>CMA CGM NEVA</t>
  </si>
  <si>
    <t>0002N</t>
  </si>
  <si>
    <t>CMA CGM BEIRA</t>
  </si>
  <si>
    <t>AS ANNE</t>
  </si>
  <si>
    <t>CAPE QUEST</t>
  </si>
  <si>
    <t>MONTEVIDEO EXPRESS</t>
  </si>
  <si>
    <t>MVET</t>
  </si>
  <si>
    <t>2403W</t>
  </si>
  <si>
    <t>MVET2403W</t>
  </si>
  <si>
    <t>MSC VICTORIA</t>
  </si>
  <si>
    <t>MSC GENOVA</t>
  </si>
  <si>
    <t>0402W</t>
  </si>
  <si>
    <t>0403W</t>
  </si>
  <si>
    <t>0404W</t>
  </si>
  <si>
    <t>0405W</t>
  </si>
  <si>
    <t>RLIT0403W</t>
  </si>
  <si>
    <t>XGBT0404W</t>
  </si>
  <si>
    <t>MCVT0405W</t>
  </si>
  <si>
    <t>VRIT0402W</t>
  </si>
  <si>
    <t>GOLT0002N</t>
  </si>
  <si>
    <t>PPST0002N</t>
  </si>
  <si>
    <t>NEVT0003N</t>
  </si>
  <si>
    <t>0003N</t>
  </si>
  <si>
    <t>CGIT0002N</t>
  </si>
  <si>
    <t>ILLT2406W</t>
  </si>
  <si>
    <t>2406W</t>
  </si>
  <si>
    <t>IJXT2407W</t>
  </si>
  <si>
    <t>2407W</t>
  </si>
  <si>
    <t>RDJT2408W</t>
  </si>
  <si>
    <t>2408W</t>
  </si>
  <si>
    <t>BNVT2410W</t>
  </si>
  <si>
    <t>2410W</t>
  </si>
  <si>
    <t>2413N</t>
  </si>
  <si>
    <t>DEFT2413N</t>
  </si>
  <si>
    <t>2415N</t>
  </si>
  <si>
    <t>DEFT2415N</t>
  </si>
  <si>
    <t>2417N</t>
  </si>
  <si>
    <t>DEFT2417N</t>
  </si>
  <si>
    <t>2419N</t>
  </si>
  <si>
    <t>DEFT2419N</t>
  </si>
  <si>
    <t>DEFT2421N</t>
  </si>
  <si>
    <t>2421N</t>
  </si>
  <si>
    <t>0407W</t>
  </si>
  <si>
    <t>0409W</t>
  </si>
  <si>
    <t>KDDT0407W</t>
  </si>
  <si>
    <t>SPBT2408W</t>
  </si>
  <si>
    <t>VVNT0409W</t>
  </si>
  <si>
    <t>SEYT2410W</t>
  </si>
  <si>
    <t>CQST1002N</t>
  </si>
  <si>
    <t>1002N</t>
  </si>
  <si>
    <t>GOLT0003N</t>
  </si>
  <si>
    <t>SAZT0002N</t>
  </si>
  <si>
    <t>PPST0003N</t>
  </si>
  <si>
    <t xml:space="preserve"> CAPE SCOTT</t>
  </si>
  <si>
    <t>NEVT0004N</t>
  </si>
  <si>
    <t>0004N</t>
  </si>
  <si>
    <t>CGIT0003N</t>
  </si>
  <si>
    <t>IMET2411W</t>
  </si>
  <si>
    <t>2411W</t>
  </si>
  <si>
    <t>HUMBOLDT EXPRESS</t>
  </si>
  <si>
    <t>HBET2412W</t>
  </si>
  <si>
    <t>2412W</t>
  </si>
  <si>
    <t>SAZT0003N</t>
  </si>
  <si>
    <t>CQST1003N</t>
  </si>
  <si>
    <t>1003N</t>
  </si>
  <si>
    <t>GOLT0004N</t>
  </si>
  <si>
    <t>2413W</t>
  </si>
  <si>
    <t>BAET2413W</t>
  </si>
  <si>
    <t>SBST2414W</t>
  </si>
  <si>
    <t>2414W</t>
  </si>
  <si>
    <t>RGST2415W</t>
  </si>
  <si>
    <t>2415W</t>
  </si>
  <si>
    <t>MVET2416W</t>
  </si>
  <si>
    <t>2416W</t>
  </si>
  <si>
    <t>SSPT2417W</t>
  </si>
  <si>
    <t>2417W</t>
  </si>
  <si>
    <t>ONE COLUMBA</t>
  </si>
  <si>
    <t>0411W</t>
  </si>
  <si>
    <t>0414W</t>
  </si>
  <si>
    <t>0415W</t>
  </si>
  <si>
    <t>CBAT0411W</t>
  </si>
  <si>
    <t>OCBT2412W</t>
  </si>
  <si>
    <t>YIHT0414W</t>
  </si>
  <si>
    <t>MBYT0415W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</si>
</sst>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m\ \ \(ddd\)"/>
    <numFmt numFmtId="165" formatCode="&quot;ETA&quot;\ d/mmm\ \ \(ddd\)"/>
    <numFmt numFmtId="166" formatCode="&quot;HKHKG&quot;\-\ &quot;ETA&quot;\ d/mmm\ \ \(ddd\)"/>
    <numFmt numFmtId="167" formatCode="&quot;TWKEL&quot;\ \-\ &quot;ETA&quot;\ d/mmm\ \ \(ddd\)"/>
  </numFmts>
  <fonts count="15">
    <font>
      <sz val="10"/>
      <color rgb="FF000000"/>
      <name val="Arial"/>
    </font>
    <font>
      <sz val="8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color rgb="FF000000"/>
      <name val="Arial"/>
      <family val="2"/>
    </font>
    <font>
      <b/>
      <sz val="9"/>
      <color theme="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rgb="FFFF66CC"/>
        <bgColor rgb="FFFF66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theme="0" tint="-0.34998626667073579"/>
        <bgColor rgb="FFFBD4B4"/>
      </patternFill>
    </fill>
    <fill>
      <patternFill patternType="solid">
        <fgColor theme="0" tint="-0.14999847407452621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66CC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BD0F72"/>
        <bgColor rgb="FFFFFFFF"/>
      </patternFill>
    </fill>
    <fill>
      <patternFill patternType="solid">
        <fgColor rgb="FFBD0F72"/>
        <bgColor rgb="FFFF66CC"/>
      </patternFill>
    </fill>
    <fill>
      <patternFill patternType="solid">
        <fgColor rgb="FFBD0F72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96">
    <xf numFmtId="0" fontId="0" fillId="0" borderId="0" xfId="0"/>
    <xf numFmtId="0" fontId="1" fillId="0" borderId="0" xfId="0" applyFont="1"/>
    <xf numFmtId="15" fontId="6" fillId="0" borderId="0" xfId="0" applyNumberFormat="1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1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/>
    <xf numFmtId="0" fontId="1" fillId="0" borderId="1" xfId="0" applyFont="1" applyBorder="1"/>
    <xf numFmtId="0" fontId="7" fillId="0" borderId="1" xfId="0" applyFont="1" applyFill="1" applyBorder="1" applyAlignment="1"/>
    <xf numFmtId="0" fontId="5" fillId="12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 vertical="center"/>
    </xf>
    <xf numFmtId="164" fontId="8" fillId="8" borderId="2" xfId="0" applyNumberFormat="1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165" fontId="5" fillId="6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7" fillId="0" borderId="2" xfId="0" applyFont="1" applyFill="1" applyBorder="1"/>
    <xf numFmtId="167" fontId="3" fillId="6" borderId="2" xfId="0" applyNumberFormat="1" applyFont="1" applyFill="1" applyBorder="1" applyAlignment="1">
      <alignment horizontal="center"/>
    </xf>
    <xf numFmtId="165" fontId="5" fillId="9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5" fontId="5" fillId="9" borderId="2" xfId="0" applyNumberFormat="1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/>
    </xf>
    <xf numFmtId="0" fontId="0" fillId="14" borderId="0" xfId="0" applyFill="1"/>
    <xf numFmtId="0" fontId="1" fillId="14" borderId="2" xfId="0" applyFont="1" applyFill="1" applyBorder="1" applyAlignment="1">
      <alignment horizontal="center"/>
    </xf>
    <xf numFmtId="164" fontId="8" fillId="6" borderId="2" xfId="0" applyNumberFormat="1" applyFont="1" applyFill="1" applyBorder="1" applyAlignment="1">
      <alignment horizontal="center" vertical="center"/>
    </xf>
    <xf numFmtId="165" fontId="5" fillId="7" borderId="2" xfId="0" applyNumberFormat="1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 vertical="center"/>
    </xf>
    <xf numFmtId="15" fontId="3" fillId="16" borderId="2" xfId="0" applyNumberFormat="1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/>
    </xf>
    <xf numFmtId="0" fontId="0" fillId="10" borderId="3" xfId="0" applyFill="1" applyBorder="1"/>
    <xf numFmtId="0" fontId="0" fillId="10" borderId="4" xfId="0" applyFill="1" applyBorder="1"/>
    <xf numFmtId="15" fontId="3" fillId="16" borderId="6" xfId="0" applyNumberFormat="1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7" borderId="7" xfId="0" applyNumberFormat="1" applyFont="1" applyFill="1" applyBorder="1" applyAlignment="1">
      <alignment horizontal="center" vertical="center"/>
    </xf>
    <xf numFmtId="165" fontId="5" fillId="6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 vertical="center"/>
    </xf>
    <xf numFmtId="164" fontId="5" fillId="9" borderId="7" xfId="0" applyNumberFormat="1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  <xf numFmtId="165" fontId="5" fillId="9" borderId="7" xfId="0" applyNumberFormat="1" applyFont="1" applyFill="1" applyBorder="1" applyAlignment="1">
      <alignment horizontal="center"/>
    </xf>
    <xf numFmtId="165" fontId="5" fillId="9" borderId="7" xfId="0" applyNumberFormat="1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7" fillId="10" borderId="3" xfId="0" applyFont="1" applyFill="1" applyBorder="1"/>
    <xf numFmtId="0" fontId="12" fillId="10" borderId="3" xfId="0" applyFont="1" applyFill="1" applyBorder="1"/>
    <xf numFmtId="0" fontId="12" fillId="10" borderId="4" xfId="0" applyFont="1" applyFill="1" applyBorder="1"/>
    <xf numFmtId="0" fontId="4" fillId="11" borderId="5" xfId="0" applyFont="1" applyFill="1" applyBorder="1" applyAlignment="1">
      <alignment horizontal="left" vertical="center"/>
    </xf>
    <xf numFmtId="165" fontId="5" fillId="3" borderId="7" xfId="0" applyNumberFormat="1" applyFont="1" applyFill="1" applyBorder="1" applyAlignment="1">
      <alignment horizontal="center" vertical="center"/>
    </xf>
    <xf numFmtId="164" fontId="5" fillId="6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13" fillId="10" borderId="10" xfId="0" applyFont="1" applyFill="1" applyBorder="1" applyAlignment="1">
      <alignment horizontal="left" vertical="center"/>
    </xf>
    <xf numFmtId="0" fontId="13" fillId="10" borderId="10" xfId="0" applyFont="1" applyFill="1" applyBorder="1" applyAlignment="1">
      <alignment horizontal="left" vertical="top"/>
    </xf>
    <xf numFmtId="0" fontId="6" fillId="15" borderId="5" xfId="0" applyFont="1" applyFill="1" applyBorder="1"/>
    <xf numFmtId="0" fontId="7" fillId="0" borderId="0" xfId="0" applyFont="1"/>
    <xf numFmtId="165" fontId="5" fillId="17" borderId="2" xfId="0" applyNumberFormat="1" applyFont="1" applyFill="1" applyBorder="1" applyAlignment="1">
      <alignment horizontal="center"/>
    </xf>
    <xf numFmtId="165" fontId="5" fillId="18" borderId="2" xfId="0" applyNumberFormat="1" applyFont="1" applyFill="1" applyBorder="1" applyAlignment="1">
      <alignment horizontal="center"/>
    </xf>
    <xf numFmtId="165" fontId="5" fillId="18" borderId="7" xfId="0" applyNumberFormat="1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165" fontId="5" fillId="18" borderId="6" xfId="0" applyNumberFormat="1" applyFont="1" applyFill="1" applyBorder="1" applyAlignment="1">
      <alignment horizontal="center"/>
    </xf>
    <xf numFmtId="165" fontId="5" fillId="18" borderId="8" xfId="0" applyNumberFormat="1" applyFont="1" applyFill="1" applyBorder="1" applyAlignment="1">
      <alignment horizontal="center"/>
    </xf>
    <xf numFmtId="165" fontId="5" fillId="17" borderId="2" xfId="0" applyNumberFormat="1" applyFont="1" applyFill="1" applyBorder="1" applyAlignment="1">
      <alignment horizontal="center" vertical="center"/>
    </xf>
    <xf numFmtId="165" fontId="5" fillId="18" borderId="2" xfId="0" applyNumberFormat="1" applyFont="1" applyFill="1" applyBorder="1" applyAlignment="1">
      <alignment horizontal="center" vertical="center"/>
    </xf>
    <xf numFmtId="165" fontId="5" fillId="18" borderId="7" xfId="0" applyNumberFormat="1" applyFont="1" applyFill="1" applyBorder="1" applyAlignment="1">
      <alignment horizontal="center" vertical="center"/>
    </xf>
    <xf numFmtId="165" fontId="5" fillId="19" borderId="2" xfId="0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5" fillId="19" borderId="2" xfId="0" applyNumberFormat="1" applyFont="1" applyFill="1" applyBorder="1" applyAlignment="1">
      <alignment horizontal="center"/>
    </xf>
    <xf numFmtId="165" fontId="3" fillId="7" borderId="6" xfId="0" applyNumberFormat="1" applyFont="1" applyFill="1" applyBorder="1" applyAlignment="1">
      <alignment horizontal="center" vertical="center"/>
    </xf>
    <xf numFmtId="165" fontId="5" fillId="18" borderId="6" xfId="0" applyNumberFormat="1" applyFont="1" applyFill="1" applyBorder="1" applyAlignment="1">
      <alignment horizontal="center" vertical="center"/>
    </xf>
    <xf numFmtId="165" fontId="5" fillId="18" borderId="8" xfId="0" applyNumberFormat="1" applyFont="1" applyFill="1" applyBorder="1" applyAlignment="1">
      <alignment horizontal="center" vertical="center"/>
    </xf>
    <xf numFmtId="0" fontId="0" fillId="0" borderId="3" xfId="0" applyBorder="1"/>
    <xf numFmtId="15" fontId="14" fillId="20" borderId="5" xfId="0" applyNumberFormat="1" applyFont="1" applyFill="1" applyBorder="1" applyAlignment="1">
      <alignment horizontal="left" vertical="center"/>
    </xf>
    <xf numFmtId="15" fontId="14" fillId="20" borderId="9" xfId="0" applyNumberFormat="1" applyFont="1" applyFill="1" applyBorder="1" applyAlignment="1">
      <alignment horizontal="left" vertical="center"/>
    </xf>
    <xf numFmtId="15" fontId="14" fillId="20" borderId="2" xfId="0" applyNumberFormat="1" applyFont="1" applyFill="1" applyBorder="1" applyAlignment="1">
      <alignment horizontal="center" vertical="center"/>
    </xf>
    <xf numFmtId="15" fontId="14" fillId="20" borderId="6" xfId="0" applyNumberFormat="1" applyFont="1" applyFill="1" applyBorder="1" applyAlignment="1">
      <alignment horizontal="center" vertical="center"/>
    </xf>
    <xf numFmtId="15" fontId="8" fillId="21" borderId="2" xfId="0" applyNumberFormat="1" applyFont="1" applyFill="1" applyBorder="1" applyAlignment="1">
      <alignment horizontal="center" vertical="center"/>
    </xf>
    <xf numFmtId="15" fontId="8" fillId="21" borderId="6" xfId="0" applyNumberFormat="1" applyFont="1" applyFill="1" applyBorder="1" applyAlignment="1">
      <alignment horizontal="center" vertical="center"/>
    </xf>
    <xf numFmtId="15" fontId="14" fillId="22" borderId="5" xfId="0" applyNumberFormat="1" applyFont="1" applyFill="1" applyBorder="1" applyAlignment="1">
      <alignment horizontal="left" vertical="center"/>
    </xf>
    <xf numFmtId="15" fontId="14" fillId="22" borderId="9" xfId="0" applyNumberFormat="1" applyFont="1" applyFill="1" applyBorder="1" applyAlignment="1">
      <alignment horizontal="left" vertical="center"/>
    </xf>
    <xf numFmtId="165" fontId="5" fillId="17" borderId="7" xfId="0" applyNumberFormat="1" applyFont="1" applyFill="1" applyBorder="1" applyAlignment="1">
      <alignment horizontal="center"/>
    </xf>
    <xf numFmtId="165" fontId="5" fillId="17" borderId="7" xfId="0" applyNumberFormat="1" applyFont="1" applyFill="1" applyBorder="1" applyAlignment="1">
      <alignment horizontal="center" vertical="center"/>
    </xf>
    <xf numFmtId="15" fontId="6" fillId="14" borderId="0" xfId="0" applyNumberFormat="1" applyFont="1" applyFill="1" applyAlignment="1">
      <alignment horizontal="left" vertical="center"/>
    </xf>
    <xf numFmtId="165" fontId="3" fillId="6" borderId="2" xfId="0" applyNumberFormat="1" applyFont="1" applyFill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 vertical="center"/>
    </xf>
  </cellXfs>
  <cellStyles count="2">
    <cellStyle name="Normal" xfId="0" builtinId="0"/>
    <cellStyle name="Standard_Weekly1 2" xfId="1" xr:uid="{646F9A24-6A40-4F88-83D2-A71C3135E952}"/>
  </cellStyles>
  <dxfs count="0"/>
  <tableStyles count="0" defaultTableStyle="TableStyleMedium2" defaultPivotStyle="PivotStyleLight16"/>
  <colors>
    <mruColors>
      <color rgb="FFBD0F72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27214</xdr:colOff>
      <xdr:row>0</xdr:row>
      <xdr:rowOff>160790</xdr:rowOff>
    </xdr:from>
    <xdr:to>
      <xdr:col>85</xdr:col>
      <xdr:colOff>836839</xdr:colOff>
      <xdr:row>0</xdr:row>
      <xdr:rowOff>674794</xdr:rowOff>
    </xdr:to>
    <xdr:sp macro="" textlink="">
      <xdr:nvSpPr>
        <xdr:cNvPr id="12" name="Flecha: cheurón 11">
          <a:extLst>
            <a:ext uri="{FF2B5EF4-FFF2-40B4-BE49-F238E27FC236}">
              <a16:creationId xmlns:a16="http://schemas.microsoft.com/office/drawing/2014/main" id="{9E90E9C7-9AB8-45B2-AD80-5C5FD198A7D9}"/>
            </a:ext>
          </a:extLst>
        </xdr:cNvPr>
        <xdr:cNvSpPr/>
      </xdr:nvSpPr>
      <xdr:spPr>
        <a:xfrm>
          <a:off x="2921000" y="160790"/>
          <a:ext cx="2632982" cy="514004"/>
        </a:xfrm>
        <a:prstGeom prst="chevron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85</xdr:col>
      <xdr:colOff>705531</xdr:colOff>
      <xdr:row>0</xdr:row>
      <xdr:rowOff>164306</xdr:rowOff>
    </xdr:from>
    <xdr:to>
      <xdr:col>86</xdr:col>
      <xdr:colOff>1551669</xdr:colOff>
      <xdr:row>0</xdr:row>
      <xdr:rowOff>671958</xdr:rowOff>
    </xdr:to>
    <xdr:sp macro="" textlink="">
      <xdr:nvSpPr>
        <xdr:cNvPr id="14" name="Flecha: cheurón 13">
          <a:extLst>
            <a:ext uri="{FF2B5EF4-FFF2-40B4-BE49-F238E27FC236}">
              <a16:creationId xmlns:a16="http://schemas.microsoft.com/office/drawing/2014/main" id="{E2BE4B5A-5268-4A7E-87F2-16A5A6016DFF}"/>
            </a:ext>
          </a:extLst>
        </xdr:cNvPr>
        <xdr:cNvSpPr/>
      </xdr:nvSpPr>
      <xdr:spPr>
        <a:xfrm>
          <a:off x="5422674" y="164306"/>
          <a:ext cx="2587852" cy="507652"/>
        </a:xfrm>
        <a:prstGeom prst="chevron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86</xdr:col>
      <xdr:colOff>1433512</xdr:colOff>
      <xdr:row>0</xdr:row>
      <xdr:rowOff>175760</xdr:rowOff>
    </xdr:from>
    <xdr:to>
      <xdr:col>88</xdr:col>
      <xdr:colOff>716757</xdr:colOff>
      <xdr:row>0</xdr:row>
      <xdr:rowOff>665153</xdr:rowOff>
    </xdr:to>
    <xdr:sp macro="" textlink="">
      <xdr:nvSpPr>
        <xdr:cNvPr id="15" name="Flecha: cheurón 14">
          <a:extLst>
            <a:ext uri="{FF2B5EF4-FFF2-40B4-BE49-F238E27FC236}">
              <a16:creationId xmlns:a16="http://schemas.microsoft.com/office/drawing/2014/main" id="{025F9164-9DA0-496B-AE83-D88B3EC5C238}"/>
            </a:ext>
          </a:extLst>
        </xdr:cNvPr>
        <xdr:cNvSpPr/>
      </xdr:nvSpPr>
      <xdr:spPr>
        <a:xfrm>
          <a:off x="7892369" y="175760"/>
          <a:ext cx="2757602" cy="489393"/>
        </a:xfrm>
        <a:prstGeom prst="chevron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3">
            <a:shade val="15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84</xdr:col>
      <xdr:colOff>866774</xdr:colOff>
      <xdr:row>0</xdr:row>
      <xdr:rowOff>264319</xdr:rowOff>
    </xdr:from>
    <xdr:to>
      <xdr:col>84</xdr:col>
      <xdr:colOff>1704974</xdr:colOff>
      <xdr:row>0</xdr:row>
      <xdr:rowOff>549275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59F08006-95CE-411D-5383-A3970543B664}"/>
            </a:ext>
          </a:extLst>
        </xdr:cNvPr>
        <xdr:cNvSpPr txBox="1"/>
      </xdr:nvSpPr>
      <xdr:spPr>
        <a:xfrm>
          <a:off x="3756024" y="264319"/>
          <a:ext cx="838200" cy="284956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 b="1">
              <a:latin typeface="Verdana" panose="020B0604030504040204" pitchFamily="34" charset="0"/>
              <a:ea typeface="Verdana" panose="020B0604030504040204" pitchFamily="34" charset="0"/>
            </a:rPr>
            <a:t>Omite</a:t>
          </a:r>
        </a:p>
      </xdr:txBody>
    </xdr:sp>
    <xdr:clientData/>
  </xdr:twoCellAnchor>
  <xdr:twoCellAnchor>
    <xdr:from>
      <xdr:col>85</xdr:col>
      <xdr:colOff>1210468</xdr:colOff>
      <xdr:row>0</xdr:row>
      <xdr:rowOff>277811</xdr:rowOff>
    </xdr:from>
    <xdr:to>
      <xdr:col>86</xdr:col>
      <xdr:colOff>984250</xdr:colOff>
      <xdr:row>0</xdr:row>
      <xdr:rowOff>563561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33F45DA-3087-D503-E140-4F9B02AF0818}"/>
            </a:ext>
          </a:extLst>
        </xdr:cNvPr>
        <xdr:cNvSpPr txBox="1"/>
      </xdr:nvSpPr>
      <xdr:spPr>
        <a:xfrm>
          <a:off x="5925343" y="277811"/>
          <a:ext cx="1512095" cy="2857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 b="1">
              <a:latin typeface="Verdana" panose="020B0604030504040204" pitchFamily="34" charset="0"/>
              <a:ea typeface="Verdana" panose="020B0604030504040204" pitchFamily="34" charset="0"/>
            </a:rPr>
            <a:t>Nave zarpada</a:t>
          </a:r>
        </a:p>
      </xdr:txBody>
    </xdr:sp>
    <xdr:clientData/>
  </xdr:twoCellAnchor>
  <xdr:twoCellAnchor>
    <xdr:from>
      <xdr:col>87</xdr:col>
      <xdr:colOff>11905</xdr:colOff>
      <xdr:row>0</xdr:row>
      <xdr:rowOff>270668</xdr:rowOff>
    </xdr:from>
    <xdr:to>
      <xdr:col>88</xdr:col>
      <xdr:colOff>553242</xdr:colOff>
      <xdr:row>0</xdr:row>
      <xdr:rowOff>508793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AF818FB0-E38B-9282-336B-25774FCD7F45}"/>
            </a:ext>
          </a:extLst>
        </xdr:cNvPr>
        <xdr:cNvSpPr txBox="1"/>
      </xdr:nvSpPr>
      <xdr:spPr>
        <a:xfrm>
          <a:off x="8191499" y="270668"/>
          <a:ext cx="2267743" cy="238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200" b="1">
              <a:latin typeface="Verdana" panose="020B0604030504040204" pitchFamily="34" charset="0"/>
              <a:ea typeface="Verdana" panose="020B0604030504040204" pitchFamily="34" charset="0"/>
            </a:rPr>
            <a:t>Puerto próximo</a:t>
          </a:r>
          <a:r>
            <a:rPr lang="es-CL" sz="1200" b="1" baseline="0">
              <a:latin typeface="Verdana" panose="020B0604030504040204" pitchFamily="34" charset="0"/>
              <a:ea typeface="Verdana" panose="020B0604030504040204" pitchFamily="34" charset="0"/>
            </a:rPr>
            <a:t> a </a:t>
          </a:r>
          <a:r>
            <a:rPr lang="es-CL" sz="1200" b="1">
              <a:latin typeface="Verdana" panose="020B0604030504040204" pitchFamily="34" charset="0"/>
              <a:ea typeface="Verdana" panose="020B0604030504040204" pitchFamily="34" charset="0"/>
            </a:rPr>
            <a:t>arribo</a:t>
          </a:r>
        </a:p>
      </xdr:txBody>
    </xdr:sp>
    <xdr:clientData/>
  </xdr:twoCellAnchor>
  <xdr:twoCellAnchor editAs="oneCell">
    <xdr:from>
      <xdr:col>0</xdr:col>
      <xdr:colOff>533400</xdr:colOff>
      <xdr:row>0</xdr:row>
      <xdr:rowOff>218209</xdr:rowOff>
    </xdr:from>
    <xdr:to>
      <xdr:col>0</xdr:col>
      <xdr:colOff>2345436</xdr:colOff>
      <xdr:row>0</xdr:row>
      <xdr:rowOff>596900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CFB3ED-2B57-BCA6-C16A-EE642271C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533400" y="218209"/>
          <a:ext cx="1812036" cy="385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27FCD-1C83-41BF-BF1B-BE7571E5E13C}">
  <dimension ref="A1:FQ69"/>
  <sheetViews>
    <sheetView tabSelected="1" topLeftCell="A16" zoomScale="70" zoomScaleNormal="70" workbookViewId="0">
      <pane xSplit="84" topLeftCell="CG1" activePane="topRight" state="frozen"/>
      <selection pane="topRight" activeCell="CI71" sqref="CI71"/>
    </sheetView>
  </sheetViews>
  <sheetFormatPr baseColWidth="10" defaultRowHeight="12.5" outlineLevelCol="1"/>
  <cols>
    <col min="1" max="1" width="41.36328125" customWidth="1"/>
    <col min="2" max="13" width="0" hidden="1" customWidth="1" outlineLevel="1"/>
    <col min="14" max="14" width="0" hidden="1" customWidth="1" collapsed="1"/>
    <col min="15" max="44" width="0" hidden="1" customWidth="1"/>
    <col min="45" max="46" width="18.81640625" hidden="1" customWidth="1"/>
    <col min="47" max="47" width="23.7265625" hidden="1" customWidth="1"/>
    <col min="48" max="48" width="17.81640625" hidden="1" customWidth="1"/>
    <col min="49" max="49" width="24.26953125" hidden="1" customWidth="1"/>
    <col min="50" max="50" width="0" hidden="1" customWidth="1"/>
    <col min="51" max="51" width="18.81640625" hidden="1" customWidth="1"/>
    <col min="52" max="57" width="0" hidden="1" customWidth="1"/>
    <col min="58" max="58" width="23.7265625" hidden="1" customWidth="1"/>
    <col min="59" max="59" width="0" hidden="1" customWidth="1"/>
    <col min="60" max="60" width="24" hidden="1" customWidth="1"/>
    <col min="61" max="63" width="0" hidden="1" customWidth="1"/>
    <col min="64" max="64" width="35.1796875" hidden="1" customWidth="1"/>
    <col min="65" max="65" width="18.54296875" hidden="1" customWidth="1"/>
    <col min="66" max="69" width="0" hidden="1" customWidth="1"/>
    <col min="70" max="70" width="23.7265625" hidden="1" customWidth="1"/>
    <col min="71" max="71" width="19.7265625" hidden="1" customWidth="1"/>
    <col min="72" max="73" width="23.7265625" hidden="1" customWidth="1"/>
    <col min="74" max="74" width="18.453125" hidden="1" customWidth="1"/>
    <col min="75" max="75" width="18.7265625" hidden="1" customWidth="1"/>
    <col min="76" max="76" width="18.26953125" hidden="1" customWidth="1"/>
    <col min="77" max="77" width="18.7265625" hidden="1" customWidth="1"/>
    <col min="78" max="78" width="18.26953125" hidden="1" customWidth="1"/>
    <col min="79" max="80" width="18.7265625" hidden="1" customWidth="1"/>
    <col min="81" max="81" width="23.81640625" hidden="1" customWidth="1"/>
    <col min="82" max="82" width="20.81640625" hidden="1" customWidth="1"/>
    <col min="83" max="83" width="20.453125" hidden="1" customWidth="1"/>
    <col min="84" max="84" width="1.6328125" hidden="1" customWidth="1"/>
    <col min="85" max="85" width="26.08984375" customWidth="1"/>
    <col min="86" max="86" width="24.90625" customWidth="1"/>
    <col min="87" max="87" width="25" customWidth="1"/>
    <col min="88" max="88" width="24.7265625" customWidth="1"/>
    <col min="89" max="89" width="25.36328125" customWidth="1"/>
    <col min="90" max="90" width="26.6328125" customWidth="1"/>
    <col min="91" max="91" width="29.453125" customWidth="1"/>
    <col min="92" max="93" width="24.7265625" customWidth="1"/>
    <col min="94" max="94" width="25.26953125" customWidth="1"/>
    <col min="95" max="95" width="24.7265625" customWidth="1"/>
    <col min="96" max="97" width="25.54296875" customWidth="1"/>
    <col min="98" max="98" width="25.36328125" customWidth="1"/>
    <col min="99" max="99" width="23.54296875" customWidth="1"/>
    <col min="100" max="100" width="24.81640625" customWidth="1"/>
    <col min="101" max="101" width="23.36328125" customWidth="1"/>
    <col min="102" max="102" width="16.90625" bestFit="1" customWidth="1"/>
    <col min="103" max="103" width="22.36328125" bestFit="1" customWidth="1"/>
    <col min="104" max="104" width="16.90625" bestFit="1" customWidth="1"/>
    <col min="105" max="105" width="17.6328125" bestFit="1" customWidth="1"/>
    <col min="106" max="106" width="22.1796875" bestFit="1" customWidth="1"/>
    <col min="107" max="107" width="16.7265625" bestFit="1" customWidth="1"/>
    <col min="108" max="108" width="25.26953125" bestFit="1" customWidth="1"/>
    <col min="109" max="109" width="25.08984375" bestFit="1" customWidth="1"/>
    <col min="110" max="110" width="16.1796875" customWidth="1"/>
    <col min="111" max="111" width="18" customWidth="1"/>
    <col min="112" max="112" width="23.90625" bestFit="1" customWidth="1"/>
    <col min="113" max="113" width="22.08984375" customWidth="1"/>
  </cols>
  <sheetData>
    <row r="1" spans="1:173" s="69" customFormat="1" ht="64.5" customHeight="1" thickBot="1"/>
    <row r="2" spans="1:173" s="3" customFormat="1" ht="14" customHeight="1">
      <c r="A2" s="62" t="s">
        <v>404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40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</row>
    <row r="3" spans="1:173" ht="14" customHeight="1">
      <c r="A3" s="64" t="s">
        <v>405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38">
        <v>10</v>
      </c>
      <c r="CH3" s="38">
        <v>11</v>
      </c>
      <c r="CI3" s="38">
        <v>12</v>
      </c>
      <c r="CJ3" s="38">
        <v>13</v>
      </c>
      <c r="CK3" s="38">
        <v>14</v>
      </c>
      <c r="CL3" s="38">
        <v>15</v>
      </c>
      <c r="CM3" s="38">
        <v>16</v>
      </c>
      <c r="CN3" s="38">
        <v>17</v>
      </c>
      <c r="CO3" s="38">
        <v>18</v>
      </c>
      <c r="CP3" s="38">
        <v>19</v>
      </c>
      <c r="CQ3" s="38">
        <v>20</v>
      </c>
      <c r="CR3" s="38">
        <v>21</v>
      </c>
      <c r="CS3" s="53">
        <v>22</v>
      </c>
    </row>
    <row r="4" spans="1:173" ht="14" customHeight="1">
      <c r="A4" s="64" t="s">
        <v>124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85" t="s">
        <v>406</v>
      </c>
      <c r="CH4" s="85" t="s">
        <v>408</v>
      </c>
      <c r="CI4" s="85" t="s">
        <v>409</v>
      </c>
      <c r="CJ4" s="85" t="s">
        <v>411</v>
      </c>
      <c r="CK4" s="85" t="s">
        <v>412</v>
      </c>
      <c r="CL4" s="85" t="s">
        <v>413</v>
      </c>
      <c r="CM4" s="85" t="s">
        <v>406</v>
      </c>
      <c r="CN4" s="85" t="s">
        <v>462</v>
      </c>
      <c r="CO4" s="85" t="s">
        <v>409</v>
      </c>
      <c r="CP4" s="85" t="s">
        <v>411</v>
      </c>
      <c r="CQ4" s="85" t="s">
        <v>412</v>
      </c>
      <c r="CR4" s="85" t="s">
        <v>413</v>
      </c>
      <c r="CS4" s="86" t="s">
        <v>406</v>
      </c>
    </row>
    <row r="5" spans="1:173" ht="14" customHeight="1">
      <c r="A5" s="64" t="s">
        <v>123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37" t="s">
        <v>407</v>
      </c>
      <c r="CH5" s="37" t="s">
        <v>407</v>
      </c>
      <c r="CI5" s="37" t="s">
        <v>407</v>
      </c>
      <c r="CJ5" s="37" t="s">
        <v>407</v>
      </c>
      <c r="CK5" s="37" t="s">
        <v>407</v>
      </c>
      <c r="CL5" s="37" t="s">
        <v>407</v>
      </c>
      <c r="CM5" s="37" t="s">
        <v>407</v>
      </c>
      <c r="CN5" s="37" t="s">
        <v>407</v>
      </c>
      <c r="CO5" s="37" t="s">
        <v>407</v>
      </c>
      <c r="CP5" s="37" t="s">
        <v>407</v>
      </c>
      <c r="CQ5" s="37" t="s">
        <v>407</v>
      </c>
      <c r="CR5" s="37" t="s">
        <v>407</v>
      </c>
      <c r="CS5" s="41" t="s">
        <v>407</v>
      </c>
    </row>
    <row r="6" spans="1:173" ht="14" customHeight="1">
      <c r="A6" s="64" t="s">
        <v>370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37" t="s">
        <v>410</v>
      </c>
      <c r="CH6" s="37" t="s">
        <v>410</v>
      </c>
      <c r="CI6" s="37" t="s">
        <v>431</v>
      </c>
      <c r="CJ6" s="37" t="s">
        <v>410</v>
      </c>
      <c r="CK6" s="37" t="s">
        <v>410</v>
      </c>
      <c r="CL6" s="37" t="s">
        <v>458</v>
      </c>
      <c r="CM6" s="37" t="s">
        <v>431</v>
      </c>
      <c r="CN6" s="37" t="s">
        <v>431</v>
      </c>
      <c r="CO6" s="37" t="s">
        <v>464</v>
      </c>
      <c r="CP6" s="37" t="s">
        <v>431</v>
      </c>
      <c r="CQ6" s="37" t="s">
        <v>431</v>
      </c>
      <c r="CR6" s="37" t="s">
        <v>473</v>
      </c>
      <c r="CS6" s="41" t="s">
        <v>464</v>
      </c>
    </row>
    <row r="7" spans="1:173" ht="14" customHeight="1">
      <c r="A7" s="5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11" t="s">
        <v>428</v>
      </c>
      <c r="CH7" s="11" t="s">
        <v>429</v>
      </c>
      <c r="CI7" s="11" t="s">
        <v>430</v>
      </c>
      <c r="CJ7" s="11" t="s">
        <v>432</v>
      </c>
      <c r="CK7" s="11" t="s">
        <v>460</v>
      </c>
      <c r="CL7" s="11" t="s">
        <v>457</v>
      </c>
      <c r="CM7" s="11" t="s">
        <v>459</v>
      </c>
      <c r="CN7" s="11" t="s">
        <v>461</v>
      </c>
      <c r="CO7" s="11" t="s">
        <v>463</v>
      </c>
      <c r="CP7" s="11" t="s">
        <v>465</v>
      </c>
      <c r="CQ7" s="11" t="s">
        <v>471</v>
      </c>
      <c r="CR7" s="11" t="s">
        <v>472</v>
      </c>
      <c r="CS7" s="43" t="s">
        <v>474</v>
      </c>
    </row>
    <row r="8" spans="1:173" ht="14" customHeight="1">
      <c r="A8" s="83" t="s">
        <v>20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66">
        <v>45360.416666666664</v>
      </c>
      <c r="CH8" s="66">
        <v>45368.708333333336</v>
      </c>
      <c r="CI8" s="66">
        <v>45372.625</v>
      </c>
      <c r="CJ8" s="66">
        <v>45379.541666666664</v>
      </c>
      <c r="CK8" s="78">
        <v>45386.541666666664</v>
      </c>
      <c r="CL8" s="66">
        <v>45393.541666666664</v>
      </c>
      <c r="CM8" s="67">
        <v>45400.541666666664</v>
      </c>
      <c r="CN8" s="67">
        <v>45407.833333333336</v>
      </c>
      <c r="CO8" s="67">
        <v>45414.541666666664</v>
      </c>
      <c r="CP8" s="67">
        <v>45421.541666666664</v>
      </c>
      <c r="CQ8" s="67">
        <v>45428.541666666664</v>
      </c>
      <c r="CR8" s="67">
        <v>45435.541666666664</v>
      </c>
      <c r="CS8" s="70">
        <v>45442.541666666664</v>
      </c>
    </row>
    <row r="9" spans="1:173" ht="14" customHeight="1">
      <c r="A9" s="8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76" t="s">
        <v>375</v>
      </c>
      <c r="CH9" s="78">
        <v>45371.875</v>
      </c>
      <c r="CI9" s="66">
        <v>45377.916666666664</v>
      </c>
      <c r="CJ9" s="78">
        <v>45384.916666666664</v>
      </c>
      <c r="CK9" s="78">
        <v>45391.916666666664</v>
      </c>
      <c r="CL9" s="78">
        <v>45398.958333333336</v>
      </c>
      <c r="CM9" s="67">
        <v>45405.916666666664</v>
      </c>
      <c r="CN9" s="67">
        <v>45412.958333333336</v>
      </c>
      <c r="CO9" s="67">
        <v>45419.916666666664</v>
      </c>
      <c r="CP9" s="67">
        <v>45426.916666666664</v>
      </c>
      <c r="CQ9" s="67">
        <v>45433.916666666664</v>
      </c>
      <c r="CR9" s="67">
        <v>45440.916666666664</v>
      </c>
      <c r="CS9" s="70">
        <v>45447.916666666664</v>
      </c>
    </row>
    <row r="10" spans="1:173" ht="14" customHeight="1">
      <c r="A10" s="83" t="s">
        <v>398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78">
        <v>45367.25</v>
      </c>
      <c r="CH10" s="78">
        <v>45374.5</v>
      </c>
      <c r="CI10" s="78">
        <v>45380.083333333336</v>
      </c>
      <c r="CJ10" s="78">
        <v>45387.25</v>
      </c>
      <c r="CK10" s="66">
        <v>45394.25</v>
      </c>
      <c r="CL10" s="67">
        <v>45401.166666666664</v>
      </c>
      <c r="CM10" s="67">
        <v>45408.25</v>
      </c>
      <c r="CN10" s="67">
        <v>45415.25</v>
      </c>
      <c r="CO10" s="67">
        <v>45422.25</v>
      </c>
      <c r="CP10" s="67">
        <v>45429.25</v>
      </c>
      <c r="CQ10" s="67">
        <v>45436.25</v>
      </c>
      <c r="CR10" s="67">
        <v>45443.25</v>
      </c>
      <c r="CS10" s="70">
        <v>45450.25</v>
      </c>
    </row>
    <row r="11" spans="1:173" ht="14" customHeight="1">
      <c r="A11" s="83" t="s">
        <v>399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66">
        <v>45372.5</v>
      </c>
      <c r="CH11" s="78">
        <v>45380.5</v>
      </c>
      <c r="CI11" s="76" t="s">
        <v>375</v>
      </c>
      <c r="CJ11" s="66">
        <v>45391.75</v>
      </c>
      <c r="CK11" s="67">
        <v>45399.375</v>
      </c>
      <c r="CL11" s="67">
        <v>45406.5</v>
      </c>
      <c r="CM11" s="67">
        <v>45412.75</v>
      </c>
      <c r="CN11" s="67">
        <v>45419.75</v>
      </c>
      <c r="CO11" s="67">
        <v>45426.75</v>
      </c>
      <c r="CP11" s="67">
        <v>45433.75</v>
      </c>
      <c r="CQ11" s="67">
        <v>45440.75</v>
      </c>
      <c r="CR11" s="67">
        <v>45447.75</v>
      </c>
      <c r="CS11" s="70">
        <v>45454.75</v>
      </c>
    </row>
    <row r="12" spans="1:173" ht="14" customHeight="1">
      <c r="A12" s="83" t="s">
        <v>400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66">
        <v>45376.833333333336</v>
      </c>
      <c r="CH12" s="78">
        <v>45383.75</v>
      </c>
      <c r="CI12" s="78">
        <v>45388.208333333336</v>
      </c>
      <c r="CJ12" s="66">
        <v>45395.291666666664</v>
      </c>
      <c r="CK12" s="67">
        <v>45402.875</v>
      </c>
      <c r="CL12" s="67">
        <v>45409.75</v>
      </c>
      <c r="CM12" s="67">
        <v>45416.291666666664</v>
      </c>
      <c r="CN12" s="67">
        <v>45423.291666666664</v>
      </c>
      <c r="CO12" s="67">
        <v>45430.291666666664</v>
      </c>
      <c r="CP12" s="67">
        <v>45437.291666666664</v>
      </c>
      <c r="CQ12" s="67">
        <v>45444.291666666664</v>
      </c>
      <c r="CR12" s="67">
        <v>45451.291666666664</v>
      </c>
      <c r="CS12" s="70">
        <v>45458.291666666664</v>
      </c>
    </row>
    <row r="13" spans="1:173" ht="14" customHeight="1">
      <c r="A13" s="83" t="s">
        <v>401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66">
        <v>45379.5</v>
      </c>
      <c r="CH13" s="78">
        <v>45386.666666666664</v>
      </c>
      <c r="CI13" s="66">
        <v>45391.208333333336</v>
      </c>
      <c r="CJ13" s="66">
        <v>45398.25</v>
      </c>
      <c r="CK13" s="67">
        <v>45405.791666666664</v>
      </c>
      <c r="CL13" s="67">
        <v>45412.666666666664</v>
      </c>
      <c r="CM13" s="67">
        <v>45419.25</v>
      </c>
      <c r="CN13" s="67">
        <v>45426.25</v>
      </c>
      <c r="CO13" s="67">
        <v>45433.25</v>
      </c>
      <c r="CP13" s="67">
        <v>45440.25</v>
      </c>
      <c r="CQ13" s="67">
        <v>45447.25</v>
      </c>
      <c r="CR13" s="67">
        <v>45454.25</v>
      </c>
      <c r="CS13" s="70">
        <v>45461.25</v>
      </c>
    </row>
    <row r="14" spans="1:173" ht="14" customHeight="1">
      <c r="A14" s="83" t="s">
        <v>402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78">
        <v>45381.375</v>
      </c>
      <c r="CH14" s="78">
        <v>45388.375</v>
      </c>
      <c r="CI14" s="66">
        <v>45393.25</v>
      </c>
      <c r="CJ14" s="67">
        <v>45400.104166666664</v>
      </c>
      <c r="CK14" s="67">
        <v>45407.958333333336</v>
      </c>
      <c r="CL14" s="67">
        <v>45414.708333333336</v>
      </c>
      <c r="CM14" s="67">
        <v>45421.104166666664</v>
      </c>
      <c r="CN14" s="67">
        <v>45428.104166666664</v>
      </c>
      <c r="CO14" s="67">
        <v>45435.104166666664</v>
      </c>
      <c r="CP14" s="67">
        <v>45442.104166666664</v>
      </c>
      <c r="CQ14" s="67">
        <v>45449.104166666664</v>
      </c>
      <c r="CR14" s="67">
        <v>45456.104166666664</v>
      </c>
      <c r="CS14" s="70">
        <v>45463.104166666664</v>
      </c>
    </row>
    <row r="15" spans="1:173" ht="14" customHeight="1" thickBot="1">
      <c r="A15" s="84" t="s">
        <v>403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77" t="s">
        <v>375</v>
      </c>
      <c r="CH15" s="77" t="s">
        <v>375</v>
      </c>
      <c r="CI15" s="92">
        <v>45394.666666666664</v>
      </c>
      <c r="CJ15" s="68">
        <v>45402.125</v>
      </c>
      <c r="CK15" s="77" t="s">
        <v>375</v>
      </c>
      <c r="CL15" s="68">
        <v>45417.125</v>
      </c>
      <c r="CM15" s="68">
        <v>45423.125</v>
      </c>
      <c r="CN15" s="68">
        <v>45430.125</v>
      </c>
      <c r="CO15" s="68">
        <v>45437.125</v>
      </c>
      <c r="CP15" s="68">
        <v>45444.125</v>
      </c>
      <c r="CQ15" s="68">
        <v>45451.125</v>
      </c>
      <c r="CR15" s="68">
        <v>45458.125</v>
      </c>
      <c r="CS15" s="71">
        <v>45465.125</v>
      </c>
    </row>
    <row r="16" spans="1:173" ht="14" customHeight="1">
      <c r="A16" s="9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32" ht="14" customHeight="1" thickBot="1">
      <c r="A17" s="9"/>
      <c r="B17" s="10"/>
      <c r="C17" s="10"/>
      <c r="D17" s="10"/>
      <c r="E17" s="10"/>
      <c r="F17" s="10"/>
      <c r="G17" s="10"/>
      <c r="H17" s="10"/>
      <c r="I17" s="10"/>
      <c r="J17" s="10"/>
      <c r="CB17" s="32"/>
      <c r="CC17" s="32"/>
      <c r="CD17" s="32"/>
      <c r="CE17" s="32"/>
      <c r="CF17" s="32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</row>
    <row r="18" spans="1:132" ht="15">
      <c r="A18" s="62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55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132" ht="13.5">
      <c r="A19" s="64" t="s">
        <v>405</v>
      </c>
      <c r="B19" s="38" t="e">
        <f>+#REF!+1</f>
        <v>#REF!</v>
      </c>
      <c r="C19" s="38" t="e">
        <f t="shared" ref="C19:L19" si="0">+B19+1</f>
        <v>#REF!</v>
      </c>
      <c r="D19" s="38" t="e">
        <f t="shared" si="0"/>
        <v>#REF!</v>
      </c>
      <c r="E19" s="38" t="e">
        <f t="shared" si="0"/>
        <v>#REF!</v>
      </c>
      <c r="F19" s="38" t="e">
        <f t="shared" si="0"/>
        <v>#REF!</v>
      </c>
      <c r="G19" s="38" t="e">
        <f t="shared" si="0"/>
        <v>#REF!</v>
      </c>
      <c r="H19" s="38" t="e">
        <f t="shared" si="0"/>
        <v>#REF!</v>
      </c>
      <c r="I19" s="38" t="e">
        <f t="shared" si="0"/>
        <v>#REF!</v>
      </c>
      <c r="J19" s="38" t="e">
        <f t="shared" si="0"/>
        <v>#REF!</v>
      </c>
      <c r="K19" s="38" t="e">
        <f t="shared" si="0"/>
        <v>#REF!</v>
      </c>
      <c r="L19" s="38" t="e">
        <f t="shared" si="0"/>
        <v>#REF!</v>
      </c>
      <c r="M19" s="38">
        <v>1</v>
      </c>
      <c r="N19" s="38">
        <v>1</v>
      </c>
      <c r="O19" s="38">
        <f>+N19+1</f>
        <v>2</v>
      </c>
      <c r="P19" s="38">
        <f t="shared" ref="P19:BK19" si="1">+O19+1</f>
        <v>3</v>
      </c>
      <c r="Q19" s="38">
        <f t="shared" si="1"/>
        <v>4</v>
      </c>
      <c r="R19" s="38">
        <f t="shared" si="1"/>
        <v>5</v>
      </c>
      <c r="S19" s="38">
        <f t="shared" si="1"/>
        <v>6</v>
      </c>
      <c r="T19" s="38">
        <f t="shared" si="1"/>
        <v>7</v>
      </c>
      <c r="U19" s="38">
        <f t="shared" si="1"/>
        <v>8</v>
      </c>
      <c r="V19" s="38">
        <f t="shared" si="1"/>
        <v>9</v>
      </c>
      <c r="W19" s="38">
        <f t="shared" si="1"/>
        <v>10</v>
      </c>
      <c r="X19" s="38">
        <f t="shared" si="1"/>
        <v>11</v>
      </c>
      <c r="Y19" s="38">
        <f t="shared" si="1"/>
        <v>12</v>
      </c>
      <c r="Z19" s="38">
        <f t="shared" si="1"/>
        <v>13</v>
      </c>
      <c r="AA19" s="38">
        <f t="shared" si="1"/>
        <v>14</v>
      </c>
      <c r="AB19" s="38"/>
      <c r="AC19" s="38">
        <f>+AA19+1</f>
        <v>15</v>
      </c>
      <c r="AD19" s="38">
        <f t="shared" si="1"/>
        <v>16</v>
      </c>
      <c r="AE19" s="38">
        <f t="shared" si="1"/>
        <v>17</v>
      </c>
      <c r="AF19" s="38">
        <f t="shared" si="1"/>
        <v>18</v>
      </c>
      <c r="AG19" s="38">
        <f t="shared" si="1"/>
        <v>19</v>
      </c>
      <c r="AH19" s="38">
        <f t="shared" si="1"/>
        <v>20</v>
      </c>
      <c r="AI19" s="38">
        <f t="shared" si="1"/>
        <v>21</v>
      </c>
      <c r="AJ19" s="38">
        <f t="shared" si="1"/>
        <v>22</v>
      </c>
      <c r="AK19" s="38">
        <f t="shared" si="1"/>
        <v>23</v>
      </c>
      <c r="AL19" s="38">
        <f t="shared" si="1"/>
        <v>24</v>
      </c>
      <c r="AM19" s="38">
        <f t="shared" si="1"/>
        <v>25</v>
      </c>
      <c r="AN19" s="38">
        <f t="shared" si="1"/>
        <v>26</v>
      </c>
      <c r="AO19" s="38">
        <f t="shared" si="1"/>
        <v>27</v>
      </c>
      <c r="AP19" s="38">
        <f t="shared" si="1"/>
        <v>28</v>
      </c>
      <c r="AQ19" s="38">
        <f t="shared" si="1"/>
        <v>29</v>
      </c>
      <c r="AR19" s="38">
        <f t="shared" si="1"/>
        <v>30</v>
      </c>
      <c r="AS19" s="38">
        <f t="shared" si="1"/>
        <v>31</v>
      </c>
      <c r="AT19" s="38">
        <f t="shared" si="1"/>
        <v>32</v>
      </c>
      <c r="AU19" s="38">
        <f t="shared" si="1"/>
        <v>33</v>
      </c>
      <c r="AV19" s="38">
        <f t="shared" si="1"/>
        <v>34</v>
      </c>
      <c r="AW19" s="38">
        <f t="shared" si="1"/>
        <v>35</v>
      </c>
      <c r="AX19" s="38">
        <f t="shared" si="1"/>
        <v>36</v>
      </c>
      <c r="AY19" s="38">
        <f t="shared" si="1"/>
        <v>37</v>
      </c>
      <c r="AZ19" s="38">
        <f t="shared" si="1"/>
        <v>38</v>
      </c>
      <c r="BA19" s="38">
        <f t="shared" si="1"/>
        <v>39</v>
      </c>
      <c r="BB19" s="38">
        <f t="shared" si="1"/>
        <v>40</v>
      </c>
      <c r="BC19" s="38">
        <f t="shared" si="1"/>
        <v>41</v>
      </c>
      <c r="BD19" s="38">
        <f t="shared" si="1"/>
        <v>42</v>
      </c>
      <c r="BE19" s="38">
        <f t="shared" si="1"/>
        <v>43</v>
      </c>
      <c r="BF19" s="38">
        <f t="shared" si="1"/>
        <v>44</v>
      </c>
      <c r="BG19" s="38">
        <f t="shared" si="1"/>
        <v>45</v>
      </c>
      <c r="BH19" s="38">
        <f t="shared" si="1"/>
        <v>46</v>
      </c>
      <c r="BI19" s="38">
        <f t="shared" si="1"/>
        <v>47</v>
      </c>
      <c r="BJ19" s="38">
        <f t="shared" si="1"/>
        <v>48</v>
      </c>
      <c r="BK19" s="38">
        <f t="shared" si="1"/>
        <v>49</v>
      </c>
      <c r="BL19" s="38">
        <v>49</v>
      </c>
      <c r="BM19" s="38">
        <f>+BK19+1</f>
        <v>50</v>
      </c>
      <c r="BN19" s="38">
        <f>+BM19+1</f>
        <v>51</v>
      </c>
      <c r="BO19" s="38">
        <f>+BN19+1</f>
        <v>52</v>
      </c>
      <c r="BP19" s="38">
        <v>2</v>
      </c>
      <c r="BQ19" s="38">
        <v>3</v>
      </c>
      <c r="BR19" s="38">
        <v>4</v>
      </c>
      <c r="BS19" s="38">
        <v>5</v>
      </c>
      <c r="BT19" s="38">
        <v>6</v>
      </c>
      <c r="BU19" s="38">
        <v>7</v>
      </c>
      <c r="BV19" s="38">
        <v>8</v>
      </c>
      <c r="BW19" s="38">
        <v>9</v>
      </c>
      <c r="BX19" s="38">
        <v>10</v>
      </c>
      <c r="BY19" s="38">
        <v>10</v>
      </c>
      <c r="BZ19" s="38">
        <v>11</v>
      </c>
      <c r="CA19" s="38">
        <v>12</v>
      </c>
      <c r="CB19" s="38">
        <v>13</v>
      </c>
      <c r="CC19" s="38">
        <f>+CB19+1</f>
        <v>14</v>
      </c>
      <c r="CD19" s="38">
        <v>15</v>
      </c>
      <c r="CE19" s="38">
        <f>+CD19+1</f>
        <v>16</v>
      </c>
      <c r="CF19" s="38">
        <f>+CE19+1</f>
        <v>17</v>
      </c>
      <c r="CG19" s="38">
        <v>8</v>
      </c>
      <c r="CH19" s="38">
        <v>9</v>
      </c>
      <c r="CI19" s="38">
        <v>10</v>
      </c>
      <c r="CJ19" s="38">
        <v>11</v>
      </c>
      <c r="CK19" s="38">
        <v>12</v>
      </c>
      <c r="CL19" s="38">
        <v>13</v>
      </c>
      <c r="CM19" s="38">
        <v>14</v>
      </c>
      <c r="CN19" s="38">
        <v>15</v>
      </c>
      <c r="CO19" s="38">
        <v>16</v>
      </c>
      <c r="CP19" s="38">
        <v>17</v>
      </c>
      <c r="CQ19" s="38">
        <v>18</v>
      </c>
      <c r="CR19" s="38">
        <v>19</v>
      </c>
      <c r="CS19" s="38">
        <v>20</v>
      </c>
      <c r="CT19" s="38">
        <v>21</v>
      </c>
      <c r="CU19" s="53">
        <v>22</v>
      </c>
    </row>
    <row r="20" spans="1:132" ht="13.5">
      <c r="A20" s="64" t="s">
        <v>124</v>
      </c>
      <c r="B20" s="37" t="str">
        <f>VLOOKUP(MID(B23,1,4),RefNaves!$A$1:$C$158,2,0)</f>
        <v>HMM BLESSING</v>
      </c>
      <c r="C20" s="37" t="str">
        <f>VLOOKUP(MID(C23,1,4),RefNaves!$A$1:$C$158,2,0)</f>
        <v>KUALA LUMPUR EXPRESS</v>
      </c>
      <c r="D20" s="37" t="str">
        <f>VLOOKUP(MID(D23,1,4),RefNaves!$A$1:$C$158,2,0)</f>
        <v>NAVIGARE COLLECTOR</v>
      </c>
      <c r="E20" s="37" t="s">
        <v>153</v>
      </c>
      <c r="F20" s="37" t="str">
        <f>VLOOKUP(MID(F23,1,4),RefNaves!$A$1:$C$158,2,0)</f>
        <v>COCHRANE</v>
      </c>
      <c r="G20" s="37" t="str">
        <f>VLOOKUP(MID(G23,1,4),RefNaves!$A$1:$C$158,2,0)</f>
        <v>COPIAPO</v>
      </c>
      <c r="H20" s="37" t="str">
        <f>VLOOKUP(MID(H23,1,4),RefNaves!$A$1:$C$158,2,0)</f>
        <v>CAUQUENES</v>
      </c>
      <c r="I20" s="37" t="str">
        <f>VLOOKUP(MID(I23,1,4),RefNaves!$A$1:$C$158,2,0)</f>
        <v>CORCOVADO</v>
      </c>
      <c r="J20" s="37" t="str">
        <f>VLOOKUP(MID(J23,1,4),RefNaves!$A$1:$C$158,2,0)</f>
        <v>CISNES</v>
      </c>
      <c r="K20" s="37" t="str">
        <f>VLOOKUP(MID(K23,1,4),RefNaves!$A$1:$C$158,2,0)</f>
        <v>CAUTIN</v>
      </c>
      <c r="L20" s="37" t="str">
        <f>VLOOKUP(MID(L23,1,4),RefNaves!$A$1:$C$158,2,0)</f>
        <v>SEASPAN BRIGHTNESS</v>
      </c>
      <c r="M20" s="37" t="str">
        <f>VLOOKUP(MID(M23,1,4),RefNaves!$A$1:$C$158,2,0)</f>
        <v>MOL BENEFACTOR</v>
      </c>
      <c r="N20" s="37" t="str">
        <f>VLOOKUP(MID(N23,1,4),RefNaves!$A$1:$C$158,2,0)</f>
        <v>HMM BLESSING</v>
      </c>
      <c r="O20" s="37" t="str">
        <f>VLOOKUP(MID(O23,1,4),RefNaves!$A$1:$C$158,2,0)</f>
        <v>NAVIGARE COLLECTOR</v>
      </c>
      <c r="P20" s="37" t="str">
        <f>VLOOKUP(MID(P23,1,4),RefNaves!$A$1:$C$158,2,0)</f>
        <v>KUALA LUMPUR EXPRESS</v>
      </c>
      <c r="Q20" s="37" t="str">
        <f>VLOOKUP(MID(Q23,1,4),RefNaves!$A$1:$C$158,2,0)</f>
        <v>COYHAIQUE</v>
      </c>
      <c r="R20" s="37" t="str">
        <f>VLOOKUP(MID(R23,1,4),RefNaves!$A$1:$C$158,2,0)</f>
        <v>COPIAPO</v>
      </c>
      <c r="S20" s="37" t="str">
        <f>VLOOKUP(MID(S23,1,4),RefNaves!$A$1:$C$158,2,0)</f>
        <v>CAUQUENES</v>
      </c>
      <c r="T20" s="37" t="str">
        <f>VLOOKUP(MID(T23,1,4),RefNaves!$A$1:$C$158,2,0)</f>
        <v>CORCOVADO</v>
      </c>
      <c r="U20" s="37" t="str">
        <f>VLOOKUP(MID(U23,1,4),RefNaves!$A$1:$C$158,2,0)</f>
        <v>CISNES</v>
      </c>
      <c r="V20" s="37" t="str">
        <f>VLOOKUP(MID(V23,1,4),RefNaves!$A$1:$C$158,2,0)</f>
        <v>CAUTIN</v>
      </c>
      <c r="W20" s="37" t="str">
        <f>VLOOKUP(MID(W23,1,4),RefNaves!$A$1:$C$158,2,0)</f>
        <v>SEASPAN BRIGHTNESS</v>
      </c>
      <c r="X20" s="37" t="str">
        <f>VLOOKUP(MID(X23,1,4),RefNaves!$A$1:$C$158,2,0)</f>
        <v>MOL BENEFACTOR</v>
      </c>
      <c r="Y20" s="37" t="str">
        <f>VLOOKUP(MID(Y23,1,4),RefNaves!$A$1:$C$158,2,0)</f>
        <v>HMM BLESSING</v>
      </c>
      <c r="Z20" s="37" t="str">
        <f>VLOOKUP(MID(Z23,1,4),RefNaves!$A$1:$C$158,2,0)</f>
        <v>NAVIGARE COLLECTOR</v>
      </c>
      <c r="AA20" s="37" t="str">
        <f>VLOOKUP(MID(AA23,1,4),RefNaves!$A$1:$C$158,2,0)</f>
        <v>KUALA LUMPUR EXPRESS</v>
      </c>
      <c r="AB20" s="37"/>
      <c r="AC20" s="37" t="str">
        <f>VLOOKUP(MID(AC23,1,4),RefNaves!$A$1:$C$158,2,0)</f>
        <v>COYHAIQUE</v>
      </c>
      <c r="AD20" s="37" t="str">
        <f>VLOOKUP(MID(AD23,1,4),RefNaves!$A$1:$C$158,2,0)</f>
        <v>COPIAPO</v>
      </c>
      <c r="AE20" s="37" t="str">
        <f>VLOOKUP(MID(AE23,1,4),RefNaves!$A$1:$C$158,2,0)</f>
        <v>COCHRANE</v>
      </c>
      <c r="AF20" s="37" t="str">
        <f>VLOOKUP(MID(AF23,1,4),RefNaves!$A$1:$C$158,2,0)</f>
        <v>CORCOVADO</v>
      </c>
      <c r="AG20" s="37" t="str">
        <f>VLOOKUP(MID(AG23,1,4),RefNaves!$A$1:$C$158,2,0)</f>
        <v>CISNES</v>
      </c>
      <c r="AH20" s="37" t="str">
        <f>VLOOKUP(MID(AH23,1,4),RefNaves!$A$1:$C$158,2,0)</f>
        <v>CAUTIN</v>
      </c>
      <c r="AI20" s="37" t="str">
        <f>VLOOKUP(MID(AI23,1,4),RefNaves!$A$1:$C$158,2,0)</f>
        <v>AKADIMOS</v>
      </c>
      <c r="AJ20" s="37" t="str">
        <f>VLOOKUP(MID(AJ23,1,4),RefNaves!$A$1:$C$158,2,0)</f>
        <v>SEASPAN BRIGHTNESS</v>
      </c>
      <c r="AK20" s="37" t="str">
        <f>VLOOKUP(MID(AK23,1,4),RefNaves!$A$1:$C$158,2,0)</f>
        <v>HMM BLESSING</v>
      </c>
      <c r="AL20" s="37" t="str">
        <f>VLOOKUP(MID(AL23,1,4),RefNaves!$A$1:$C$158,2,0)</f>
        <v>NAVIGARE COLLECTOR</v>
      </c>
      <c r="AM20" s="37" t="str">
        <f>VLOOKUP(MID(AM23,1,4),RefNaves!$A$1:$C$158,2,0)</f>
        <v>KUALA LUMPUR EXPRESS</v>
      </c>
      <c r="AN20" s="37" t="str">
        <f>VLOOKUP(MID(AN23,1,4),RefNaves!$A$1:$C$158,2,0)</f>
        <v>COYHAIQUE</v>
      </c>
      <c r="AO20" s="37" t="str">
        <f>VLOOKUP(MID(AO23,1,4),RefNaves!$A$1:$C$158,2,0)</f>
        <v>COPIAPO</v>
      </c>
      <c r="AP20" s="37" t="str">
        <f>VLOOKUP(MID(AP23,1,4),RefNaves!$A$1:$C$158,2,0)</f>
        <v>COCHRANE</v>
      </c>
      <c r="AQ20" s="37" t="str">
        <f>VLOOKUP(MID(AQ23,1,4),RefNaves!$A$1:$C$158,2,0)</f>
        <v>CORCOVADO</v>
      </c>
      <c r="AR20" s="37" t="str">
        <f>VLOOKUP(MID(AR23,1,4),RefNaves!$A$1:$C$158,2,0)</f>
        <v>CAUQUENES</v>
      </c>
      <c r="AS20" s="37" t="str">
        <f>VLOOKUP(MID(AS23,1,4),RefNaves!$A$1:$C$158,2,0)</f>
        <v>CAUTIN</v>
      </c>
      <c r="AT20" s="37" t="str">
        <f>VLOOKUP(MID(AT23,1,4),RefNaves!$A$1:$C$158,2,0)</f>
        <v>AKADIMOS</v>
      </c>
      <c r="AU20" s="37" t="str">
        <f>VLOOKUP(MID(AU23,1,4),RefNaves!$A$1:$C$158,2,0)</f>
        <v>SEASPAN BRIGHTNESS</v>
      </c>
      <c r="AV20" s="37" t="str">
        <f>VLOOKUP(MID(AV23,1,4),RefNaves!$A$1:$C$158,2,0)</f>
        <v>HMM BLESSING</v>
      </c>
      <c r="AW20" s="37" t="str">
        <f>VLOOKUP(MID(AW23,1,4),RefNaves!$A$1:$C$158,2,0)</f>
        <v>NAVIGARE COLLECTOR</v>
      </c>
      <c r="AX20" s="37" t="str">
        <f>VLOOKUP(MID(AX23,1,4),RefNaves!$A$1:$C$158,2,0)</f>
        <v>KUALA LUMPUR EXPRESS</v>
      </c>
      <c r="AY20" s="37" t="str">
        <f>VLOOKUP(MID(AY23,1,4),RefNaves!$A$1:$C$158,2,0)</f>
        <v>COYHAIQUE</v>
      </c>
      <c r="AZ20" s="37" t="str">
        <f>VLOOKUP(MID(AZ23,1,4),RefNaves!$A$1:$C$158,2,0)</f>
        <v>COPIAPO</v>
      </c>
      <c r="BA20" s="37" t="str">
        <f>VLOOKUP(MID(BA23,1,4),RefNaves!$A$1:$C$158,2,0)</f>
        <v>COCHRANE</v>
      </c>
      <c r="BB20" s="37" t="str">
        <f>VLOOKUP(MID(BB23,1,4),RefNaves!$A$1:$C$158,2,0)</f>
        <v>CISNES</v>
      </c>
      <c r="BC20" s="37" t="str">
        <f>VLOOKUP(MID(BC23,1,4),RefNaves!$A$1:$C$158,2,0)</f>
        <v>CAUQUENES</v>
      </c>
      <c r="BD20" s="37" t="str">
        <f>VLOOKUP(MID(BD23,1,4),RefNaves!$A$1:$C$158,2,0)</f>
        <v>CAUTIN</v>
      </c>
      <c r="BE20" s="37" t="s">
        <v>250</v>
      </c>
      <c r="BF20" s="37" t="str">
        <f>VLOOKUP(MID(BF23,1,4),RefNaves!$A$1:$C$158,2,0)</f>
        <v>SEASPAN BRIGHTNESS</v>
      </c>
      <c r="BG20" s="37" t="str">
        <f>VLOOKUP(MID(BG23,1,4),RefNaves!$A$1:$C$158,2,0)</f>
        <v>HMM BLESSING</v>
      </c>
      <c r="BH20" s="37" t="str">
        <f>VLOOKUP(MID(BH23,1,4),RefNaves!$A$1:$C$158,2,0)</f>
        <v>NAVIGARE COLLECTOR</v>
      </c>
      <c r="BI20" s="54" t="s">
        <v>257</v>
      </c>
      <c r="BJ20" s="37" t="str">
        <f>VLOOKUP(MID(BJ23,1,4),RefNaves!$A$1:$C$158,2,0)</f>
        <v>COYHAIQUE</v>
      </c>
      <c r="BK20" s="37" t="str">
        <f>VLOOKUP(MID(BK23,1,4),RefNaves!$A$1:$C$158,2,0)</f>
        <v>COPIAPO</v>
      </c>
      <c r="BL20" s="37" t="s">
        <v>276</v>
      </c>
      <c r="BM20" s="37" t="str">
        <f>VLOOKUP(MID(BM23,1,4),RefNaves!$A$1:$C$158,2,0)</f>
        <v>COCHRANE</v>
      </c>
      <c r="BN20" s="37" t="str">
        <f>VLOOKUP(MID(BN23,1,4),RefNaves!$A$1:$C$158,2,0)</f>
        <v>CISNES</v>
      </c>
      <c r="BO20" s="37" t="str">
        <f>VLOOKUP(MID(BO23,1,4),RefNaves!$A$1:$C$158,2,0)</f>
        <v>CAUTIN</v>
      </c>
      <c r="BP20" s="37" t="str">
        <f>VLOOKUP(MID(BP23,1,4),RefNaves!$A$1:$C$158,2,0)</f>
        <v>CAUQUENES</v>
      </c>
      <c r="BQ20" s="37" t="str">
        <f>VLOOKUP(MID(BQ23,1,4),RefNaves!$A$1:$C$158,2,0)</f>
        <v>AKADIMOS</v>
      </c>
      <c r="BR20" s="37" t="str">
        <f>VLOOKUP(MID(BR23,1,4),RefNaves!$A$1:$C$158,2,0)</f>
        <v>SEASPAN BRIGHTNESS</v>
      </c>
      <c r="BS20" s="37" t="str">
        <f>VLOOKUP(MID(BS23,1,4),RefNaves!$A$1:$C$158,2,0)</f>
        <v>HMM BLESSING</v>
      </c>
      <c r="BT20" s="37" t="s">
        <v>130</v>
      </c>
      <c r="BU20" s="37" t="s">
        <v>257</v>
      </c>
      <c r="BV20" s="37" t="s">
        <v>300</v>
      </c>
      <c r="BW20" s="37" t="s">
        <v>5</v>
      </c>
      <c r="BX20" s="37" t="s">
        <v>7</v>
      </c>
      <c r="BY20" s="37" t="s">
        <v>9</v>
      </c>
      <c r="BZ20" s="37" t="s">
        <v>2</v>
      </c>
      <c r="CA20" s="37" t="s">
        <v>3</v>
      </c>
      <c r="CB20" s="37" t="s">
        <v>65</v>
      </c>
      <c r="CC20" s="37" t="s">
        <v>127</v>
      </c>
      <c r="CD20" s="37" t="s">
        <v>4</v>
      </c>
      <c r="CE20" s="37" t="s">
        <v>339</v>
      </c>
      <c r="CF20" s="37" t="s">
        <v>257</v>
      </c>
      <c r="CG20" s="87" t="s">
        <v>127</v>
      </c>
      <c r="CH20" s="87" t="s">
        <v>414</v>
      </c>
      <c r="CI20" s="87" t="s">
        <v>339</v>
      </c>
      <c r="CJ20" s="87" t="s">
        <v>4</v>
      </c>
      <c r="CK20" s="87" t="s">
        <v>257</v>
      </c>
      <c r="CL20" s="87" t="s">
        <v>300</v>
      </c>
      <c r="CM20" s="87" t="s">
        <v>360</v>
      </c>
      <c r="CN20" s="87" t="s">
        <v>377</v>
      </c>
      <c r="CO20" s="87" t="s">
        <v>383</v>
      </c>
      <c r="CP20" s="87" t="s">
        <v>468</v>
      </c>
      <c r="CQ20" s="87" t="s">
        <v>374</v>
      </c>
      <c r="CR20" s="87" t="s">
        <v>65</v>
      </c>
      <c r="CS20" s="87" t="s">
        <v>127</v>
      </c>
      <c r="CT20" s="87" t="s">
        <v>414</v>
      </c>
      <c r="CU20" s="88" t="s">
        <v>339</v>
      </c>
    </row>
    <row r="21" spans="1:132" ht="13.5">
      <c r="A21" s="64" t="s">
        <v>123</v>
      </c>
      <c r="B21" s="5" t="str">
        <f>VLOOKUP(MID(B23,1,4),RefNaves!$A$1:$C$158,3,0)</f>
        <v>HMM</v>
      </c>
      <c r="C21" s="5" t="str">
        <f>VLOOKUP(MID(C23,1,4),RefNaves!$A$1:$C$158,3,0)</f>
        <v>HLC</v>
      </c>
      <c r="D21" s="5" t="str">
        <f>VLOOKUP(MID(D23,1,4),RefNaves!$A$1:$C$158,3,0)</f>
        <v>ONE</v>
      </c>
      <c r="E21" s="5"/>
      <c r="F21" s="5" t="str">
        <f>VLOOKUP(MID(F23,1,4),RefNaves!$A$1:$C$158,3,0)</f>
        <v>HLC</v>
      </c>
      <c r="G21" s="5" t="str">
        <f>VLOOKUP(MID(G23,1,4),RefNaves!$A$1:$C$158,3,0)</f>
        <v>HLC</v>
      </c>
      <c r="H21" s="5" t="str">
        <f>VLOOKUP(MID(H23,1,4),RefNaves!$A$1:$C$158,3,0)</f>
        <v>HLC</v>
      </c>
      <c r="I21" s="5" t="str">
        <f>VLOOKUP(MID(I23,1,4),RefNaves!$A$1:$C$158,3,0)</f>
        <v>HLC</v>
      </c>
      <c r="J21" s="5" t="str">
        <f>VLOOKUP(MID(J23,1,4),RefNaves!$A$1:$C$158,3,0)</f>
        <v>HLC</v>
      </c>
      <c r="K21" s="5" t="str">
        <f>VLOOKUP(MID(K23,1,4),RefNaves!$A$1:$C$158,3,0)</f>
        <v>HLC</v>
      </c>
      <c r="L21" s="5" t="str">
        <f>VLOOKUP(MID(L23,1,4),RefNaves!$A$1:$C$158,3,0)</f>
        <v>ONE</v>
      </c>
      <c r="M21" s="5" t="str">
        <f>VLOOKUP(MID(M23,1,4),RefNaves!$A$1:$C$158,3,0)</f>
        <v>ONE</v>
      </c>
      <c r="N21" s="5" t="str">
        <f>VLOOKUP(MID(N23,1,4),RefNaves!$A$1:$C$158,3,0)</f>
        <v>HMM</v>
      </c>
      <c r="O21" s="5" t="str">
        <f>VLOOKUP(MID(O23,1,4),RefNaves!$A$1:$C$158,3,0)</f>
        <v>ONE</v>
      </c>
      <c r="P21" s="5" t="str">
        <f>VLOOKUP(MID(P23,1,4),RefNaves!$A$1:$C$158,3,0)</f>
        <v>HLC</v>
      </c>
      <c r="Q21" s="5" t="str">
        <f>VLOOKUP(MID(Q23,1,4),RefNaves!$A$1:$C$158,3,0)</f>
        <v>HLC</v>
      </c>
      <c r="R21" s="5" t="str">
        <f>VLOOKUP(MID(R23,1,4),RefNaves!$A$1:$C$158,3,0)</f>
        <v>HLC</v>
      </c>
      <c r="S21" s="5" t="str">
        <f>VLOOKUP(MID(S23,1,4),RefNaves!$A$1:$C$158,3,0)</f>
        <v>HLC</v>
      </c>
      <c r="T21" s="5" t="str">
        <f>VLOOKUP(MID(T23,1,4),RefNaves!$A$1:$C$158,3,0)</f>
        <v>HLC</v>
      </c>
      <c r="U21" s="5" t="str">
        <f>VLOOKUP(MID(U23,1,4),RefNaves!$A$1:$C$158,3,0)</f>
        <v>HLC</v>
      </c>
      <c r="V21" s="5" t="str">
        <f>VLOOKUP(MID(V23,1,4),RefNaves!$A$1:$C$158,3,0)</f>
        <v>HLC</v>
      </c>
      <c r="W21" s="5" t="str">
        <f>VLOOKUP(MID(W23,1,4),RefNaves!$A$1:$C$158,3,0)</f>
        <v>ONE</v>
      </c>
      <c r="X21" s="5" t="str">
        <f>VLOOKUP(MID(X23,1,4),RefNaves!$A$1:$C$158,3,0)</f>
        <v>ONE</v>
      </c>
      <c r="Y21" s="5" t="str">
        <f>VLOOKUP(MID(Y23,1,4),RefNaves!$A$1:$C$158,3,0)</f>
        <v>HMM</v>
      </c>
      <c r="Z21" s="5" t="str">
        <f>VLOOKUP(MID(Z23,1,4),RefNaves!$A$1:$C$158,3,0)</f>
        <v>ONE</v>
      </c>
      <c r="AA21" s="5" t="str">
        <f>VLOOKUP(MID(AA23,1,4),RefNaves!$A$1:$C$158,3,0)</f>
        <v>HLC</v>
      </c>
      <c r="AB21" s="5" t="s">
        <v>198</v>
      </c>
      <c r="AC21" s="5" t="str">
        <f>VLOOKUP(MID(AC23,1,4),RefNaves!$A$1:$C$158,3,0)</f>
        <v>HLC</v>
      </c>
      <c r="AD21" s="5" t="str">
        <f>VLOOKUP(MID(AD23,1,4),RefNaves!$A$1:$C$158,3,0)</f>
        <v>HLC</v>
      </c>
      <c r="AE21" s="5" t="str">
        <f>VLOOKUP(MID(AE23,1,4),RefNaves!$A$1:$C$158,3,0)</f>
        <v>HLC</v>
      </c>
      <c r="AF21" s="5" t="str">
        <f>VLOOKUP(MID(AF23,1,4),RefNaves!$A$1:$C$158,3,0)</f>
        <v>HLC</v>
      </c>
      <c r="AG21" s="5" t="str">
        <f>VLOOKUP(MID(AG23,1,4),RefNaves!$A$1:$C$158,3,0)</f>
        <v>HLC</v>
      </c>
      <c r="AH21" s="5" t="str">
        <f>VLOOKUP(MID(AH23,1,4),RefNaves!$A$1:$C$158,3,0)</f>
        <v>HLC</v>
      </c>
      <c r="AI21" s="5" t="str">
        <f>VLOOKUP(MID(AI23,1,4),RefNaves!$A$1:$C$158,3,0)</f>
        <v>HLC</v>
      </c>
      <c r="AJ21" s="5" t="str">
        <f>VLOOKUP(MID(AJ23,1,4),RefNaves!$A$1:$C$158,3,0)</f>
        <v>ONE</v>
      </c>
      <c r="AK21" s="5" t="str">
        <f>VLOOKUP(MID(AK23,1,4),RefNaves!$A$1:$C$158,3,0)</f>
        <v>HMM</v>
      </c>
      <c r="AL21" s="5" t="str">
        <f>VLOOKUP(MID(AL23,1,4),RefNaves!$A$1:$C$158,3,0)</f>
        <v>ONE</v>
      </c>
      <c r="AM21" s="5" t="str">
        <f>VLOOKUP(MID(AM23,1,4),RefNaves!$A$1:$C$158,3,0)</f>
        <v>HLC</v>
      </c>
      <c r="AN21" s="5" t="str">
        <f>VLOOKUP(MID(AN23,1,4),RefNaves!$A$1:$C$158,3,0)</f>
        <v>HLC</v>
      </c>
      <c r="AO21" s="5" t="str">
        <f>VLOOKUP(MID(AO23,1,4),RefNaves!$A$1:$C$158,3,0)</f>
        <v>HLC</v>
      </c>
      <c r="AP21" s="5" t="str">
        <f>VLOOKUP(MID(AP23,1,4),RefNaves!$A$1:$C$158,3,0)</f>
        <v>HLC</v>
      </c>
      <c r="AQ21" s="5" t="str">
        <f>VLOOKUP(MID(AQ23,1,4),RefNaves!$A$1:$C$158,3,0)</f>
        <v>HLC</v>
      </c>
      <c r="AR21" s="5" t="str">
        <f>VLOOKUP(MID(AR23,1,4),RefNaves!$A$1:$C$158,3,0)</f>
        <v>HLC</v>
      </c>
      <c r="AS21" s="5" t="str">
        <f>VLOOKUP(MID(AS23,1,4),RefNaves!$A$1:$C$158,3,0)</f>
        <v>HLC</v>
      </c>
      <c r="AT21" s="5" t="str">
        <f>VLOOKUP(MID(AT23,1,4),RefNaves!$A$1:$C$158,3,0)</f>
        <v>HLC</v>
      </c>
      <c r="AU21" s="5" t="str">
        <f>VLOOKUP(MID(AU23,1,4),RefNaves!$A$1:$C$158,3,0)</f>
        <v>ONE</v>
      </c>
      <c r="AV21" s="5" t="str">
        <f>VLOOKUP(MID(AV23,1,4),RefNaves!$A$1:$C$158,3,0)</f>
        <v>HMM</v>
      </c>
      <c r="AW21" s="5" t="str">
        <f>VLOOKUP(MID(AW23,1,4),RefNaves!$A$1:$C$158,3,0)</f>
        <v>ONE</v>
      </c>
      <c r="AX21" s="5" t="str">
        <f>VLOOKUP(MID(AX23,1,4),RefNaves!$A$1:$C$158,3,0)</f>
        <v>HLC</v>
      </c>
      <c r="AY21" s="5" t="str">
        <f>VLOOKUP(MID(AY23,1,4),RefNaves!$A$1:$C$158,3,0)</f>
        <v>HLC</v>
      </c>
      <c r="AZ21" s="5" t="str">
        <f>VLOOKUP(MID(AZ23,1,4),RefNaves!$A$1:$C$158,3,0)</f>
        <v>HLC</v>
      </c>
      <c r="BA21" s="5" t="str">
        <f>VLOOKUP(MID(BA23,1,4),RefNaves!$A$1:$C$158,3,0)</f>
        <v>HLC</v>
      </c>
      <c r="BB21" s="5" t="str">
        <f>VLOOKUP(MID(BB23,1,4),RefNaves!$A$1:$C$158,3,0)</f>
        <v>HLC</v>
      </c>
      <c r="BC21" s="5" t="str">
        <f>VLOOKUP(MID(BC23,1,4),RefNaves!$A$1:$C$158,3,0)</f>
        <v>HLC</v>
      </c>
      <c r="BD21" s="5" t="str">
        <f>VLOOKUP(MID(BD23,1,4),RefNaves!$A$1:$C$158,3,0)</f>
        <v>HLC</v>
      </c>
      <c r="BE21" s="5" t="s">
        <v>11</v>
      </c>
      <c r="BF21" s="5" t="str">
        <f>VLOOKUP(MID(BF23,1,4),RefNaves!$A$1:$C$158,3,0)</f>
        <v>ONE</v>
      </c>
      <c r="BG21" s="5" t="str">
        <f>VLOOKUP(MID(BG23,1,4),RefNaves!$A$1:$C$158,3,0)</f>
        <v>HMM</v>
      </c>
      <c r="BH21" s="5" t="str">
        <f>VLOOKUP(MID(BH23,1,4),RefNaves!$A$1:$C$158,3,0)</f>
        <v>ONE</v>
      </c>
      <c r="BI21" s="6" t="s">
        <v>12</v>
      </c>
      <c r="BJ21" s="5" t="str">
        <f>VLOOKUP(MID(BJ23,1,4),RefNaves!$A$1:$C$158,3,0)</f>
        <v>HLC</v>
      </c>
      <c r="BK21" s="5" t="str">
        <f>VLOOKUP(MID(BK23,1,4),RefNaves!$A$1:$C$158,3,0)</f>
        <v>HLC</v>
      </c>
      <c r="BL21" s="5" t="s">
        <v>12</v>
      </c>
      <c r="BM21" s="5" t="str">
        <f>VLOOKUP(MID(BM23,1,4),RefNaves!$A$1:$C$158,3,0)</f>
        <v>HLC</v>
      </c>
      <c r="BN21" s="5" t="str">
        <f>VLOOKUP(MID(BN23,1,4),RefNaves!$A$1:$C$158,3,0)</f>
        <v>HLC</v>
      </c>
      <c r="BO21" s="5" t="str">
        <f>VLOOKUP(MID(BO23,1,4),RefNaves!$A$1:$C$158,3,0)</f>
        <v>HLC</v>
      </c>
      <c r="BP21" s="5" t="str">
        <f>VLOOKUP(MID(BP23,1,4),RefNaves!$A$1:$C$158,3,0)</f>
        <v>HLC</v>
      </c>
      <c r="BQ21" s="5" t="str">
        <f>VLOOKUP(MID(BQ23,1,4),RefNaves!$A$1:$C$158,3,0)</f>
        <v>HLC</v>
      </c>
      <c r="BR21" s="5" t="str">
        <f>VLOOKUP(MID(BR23,1,4),RefNaves!$A$1:$C$158,3,0)</f>
        <v>ONE</v>
      </c>
      <c r="BS21" s="5" t="str">
        <f>VLOOKUP(MID(BS23,1,4),RefNaves!$A$1:$C$158,3,0)</f>
        <v>HMM</v>
      </c>
      <c r="BT21" s="5" t="s">
        <v>11</v>
      </c>
      <c r="BU21" s="5" t="s">
        <v>12</v>
      </c>
      <c r="BV21" s="5" t="s">
        <v>12</v>
      </c>
      <c r="BW21" s="5" t="str">
        <f>VLOOKUP(MID(BW23,1,4),RefNaves!$A$1:$C$158,3,0)</f>
        <v>HLC</v>
      </c>
      <c r="BX21" s="5" t="str">
        <f>VLOOKUP(MID(BX23,1,4),RefNaves!$A$1:$C$158,3,0)</f>
        <v>HLC</v>
      </c>
      <c r="BY21" s="5" t="str">
        <f>VLOOKUP(MID(BY23,1,4),RefNaves!$A$1:$C$158,3,0)</f>
        <v>HLC</v>
      </c>
      <c r="BZ21" s="5" t="str">
        <f>VLOOKUP(MID(BZ23,1,4),RefNaves!$A$1:$C$158,3,0)</f>
        <v>HLC</v>
      </c>
      <c r="CA21" s="5" t="str">
        <f>VLOOKUP(MID(CA23,1,4),RefNaves!$A$1:$C$158,3,0)</f>
        <v>HLC</v>
      </c>
      <c r="CB21" s="5" t="str">
        <f>VLOOKUP(MID(CB23,1,4),RefNaves!$A$1:$C$158,3,0)</f>
        <v>ONE</v>
      </c>
      <c r="CC21" s="5" t="str">
        <f>VLOOKUP(MID(CC23,1,4),RefNaves!$A$1:$C$158,3,0)</f>
        <v>ONE</v>
      </c>
      <c r="CD21" s="5" t="str">
        <f>VLOOKUP(MID(CD23,1,4),RefNaves!$A$1:$C$158,3,0)</f>
        <v>HMM</v>
      </c>
      <c r="CE21" s="5" t="s">
        <v>11</v>
      </c>
      <c r="CF21" s="5" t="s">
        <v>12</v>
      </c>
      <c r="CG21" s="37" t="s">
        <v>11</v>
      </c>
      <c r="CH21" s="37" t="s">
        <v>415</v>
      </c>
      <c r="CI21" s="37" t="s">
        <v>11</v>
      </c>
      <c r="CJ21" s="37" t="s">
        <v>13</v>
      </c>
      <c r="CK21" s="37" t="s">
        <v>12</v>
      </c>
      <c r="CL21" s="37" t="s">
        <v>12</v>
      </c>
      <c r="CM21" s="37" t="s">
        <v>12</v>
      </c>
      <c r="CN21" s="37" t="s">
        <v>12</v>
      </c>
      <c r="CO21" s="37" t="s">
        <v>12</v>
      </c>
      <c r="CP21" s="37" t="s">
        <v>12</v>
      </c>
      <c r="CQ21" s="37" t="s">
        <v>12</v>
      </c>
      <c r="CR21" s="37" t="s">
        <v>11</v>
      </c>
      <c r="CS21" s="37" t="s">
        <v>11</v>
      </c>
      <c r="CT21" s="37" t="s">
        <v>12</v>
      </c>
      <c r="CU21" s="41" t="s">
        <v>11</v>
      </c>
    </row>
    <row r="22" spans="1:132" ht="13.5">
      <c r="A22" s="64" t="s">
        <v>370</v>
      </c>
      <c r="B22" s="5" t="str">
        <f>MID(B23,5,5)</f>
        <v>0016W</v>
      </c>
      <c r="C22" s="5" t="str">
        <f>MID(C23,5,5)</f>
        <v>2137W</v>
      </c>
      <c r="D22" s="5" t="str">
        <f>MID(D23,5,5)</f>
        <v>2138W</v>
      </c>
      <c r="E22" s="5"/>
      <c r="F22" s="5" t="str">
        <f t="shared" ref="F22:BR22" si="2">MID(F23,5,5)</f>
        <v>2139W</v>
      </c>
      <c r="G22" s="5" t="str">
        <f t="shared" si="2"/>
        <v>2140W</v>
      </c>
      <c r="H22" s="5" t="str">
        <f t="shared" si="2"/>
        <v>2141W</v>
      </c>
      <c r="I22" s="5" t="str">
        <f t="shared" si="2"/>
        <v>2142W</v>
      </c>
      <c r="J22" s="5" t="str">
        <f t="shared" si="2"/>
        <v>2143W</v>
      </c>
      <c r="K22" s="5" t="str">
        <f t="shared" si="2"/>
        <v>2144W</v>
      </c>
      <c r="L22" s="5" t="str">
        <f t="shared" si="2"/>
        <v>2145W</v>
      </c>
      <c r="M22" s="5" t="str">
        <f t="shared" si="2"/>
        <v>2146W</v>
      </c>
      <c r="N22" s="5" t="str">
        <f t="shared" si="2"/>
        <v>0017W</v>
      </c>
      <c r="O22" s="5" t="str">
        <f t="shared" si="2"/>
        <v>2149W</v>
      </c>
      <c r="P22" s="5" t="str">
        <f t="shared" si="2"/>
        <v>2150W</v>
      </c>
      <c r="Q22" s="5" t="str">
        <f t="shared" si="2"/>
        <v>2151W</v>
      </c>
      <c r="R22" s="5" t="str">
        <f t="shared" si="2"/>
        <v>2152W</v>
      </c>
      <c r="S22" s="5" t="str">
        <f t="shared" si="2"/>
        <v>2201W</v>
      </c>
      <c r="T22" s="5" t="str">
        <f t="shared" si="2"/>
        <v>2202W</v>
      </c>
      <c r="U22" s="5" t="str">
        <f t="shared" si="2"/>
        <v>2203W</v>
      </c>
      <c r="V22" s="5" t="str">
        <f t="shared" si="2"/>
        <v>2204W</v>
      </c>
      <c r="W22" s="5" t="str">
        <f t="shared" si="2"/>
        <v>2205W</v>
      </c>
      <c r="X22" s="5" t="str">
        <f t="shared" si="2"/>
        <v>2206W</v>
      </c>
      <c r="Y22" s="5" t="str">
        <f t="shared" si="2"/>
        <v>0018W</v>
      </c>
      <c r="Z22" s="5" t="str">
        <f t="shared" si="2"/>
        <v>2208W</v>
      </c>
      <c r="AA22" s="5" t="str">
        <f t="shared" si="2"/>
        <v>2209W</v>
      </c>
      <c r="AB22" s="5"/>
      <c r="AC22" s="5" t="str">
        <f t="shared" si="2"/>
        <v>2210W</v>
      </c>
      <c r="AD22" s="5" t="str">
        <f t="shared" si="2"/>
        <v>2211W</v>
      </c>
      <c r="AE22" s="5" t="str">
        <f t="shared" si="2"/>
        <v>2212W</v>
      </c>
      <c r="AF22" s="5" t="str">
        <f t="shared" si="2"/>
        <v>2213W</v>
      </c>
      <c r="AG22" s="5" t="str">
        <f t="shared" si="2"/>
        <v>2214W</v>
      </c>
      <c r="AH22" s="5" t="str">
        <f t="shared" si="2"/>
        <v>2215W</v>
      </c>
      <c r="AI22" s="5" t="str">
        <f t="shared" si="2"/>
        <v>2216W</v>
      </c>
      <c r="AJ22" s="5" t="str">
        <f t="shared" si="2"/>
        <v>2217W</v>
      </c>
      <c r="AK22" s="5" t="str">
        <f t="shared" si="2"/>
        <v>0019W</v>
      </c>
      <c r="AL22" s="5" t="str">
        <f t="shared" si="2"/>
        <v>2219W</v>
      </c>
      <c r="AM22" s="5" t="str">
        <f t="shared" si="2"/>
        <v>2220W</v>
      </c>
      <c r="AN22" s="5" t="str">
        <f t="shared" si="2"/>
        <v>2221W</v>
      </c>
      <c r="AO22" s="5" t="str">
        <f t="shared" si="2"/>
        <v>2222W</v>
      </c>
      <c r="AP22" s="5" t="str">
        <f t="shared" si="2"/>
        <v>2223W</v>
      </c>
      <c r="AQ22" s="5" t="str">
        <f t="shared" si="2"/>
        <v>2224W</v>
      </c>
      <c r="AR22" s="5" t="str">
        <f t="shared" si="2"/>
        <v>2225W</v>
      </c>
      <c r="AS22" s="5" t="str">
        <f t="shared" si="2"/>
        <v>2226W</v>
      </c>
      <c r="AT22" s="5" t="str">
        <f t="shared" si="2"/>
        <v>2227W</v>
      </c>
      <c r="AU22" s="5" t="str">
        <f t="shared" si="2"/>
        <v>2228W</v>
      </c>
      <c r="AV22" s="5" t="str">
        <f t="shared" si="2"/>
        <v>0020W</v>
      </c>
      <c r="AW22" s="5" t="str">
        <f t="shared" si="2"/>
        <v>2230W</v>
      </c>
      <c r="AX22" s="5" t="str">
        <f t="shared" si="2"/>
        <v>2231W</v>
      </c>
      <c r="AY22" s="5" t="str">
        <f t="shared" si="2"/>
        <v>2232W</v>
      </c>
      <c r="AZ22" s="5" t="str">
        <f t="shared" si="2"/>
        <v>2233W</v>
      </c>
      <c r="BA22" s="5" t="str">
        <f t="shared" si="2"/>
        <v>2234W</v>
      </c>
      <c r="BB22" s="5" t="str">
        <f t="shared" si="2"/>
        <v>2235W</v>
      </c>
      <c r="BC22" s="5" t="str">
        <f t="shared" si="2"/>
        <v>2236W</v>
      </c>
      <c r="BD22" s="5" t="str">
        <f t="shared" si="2"/>
        <v>2237W</v>
      </c>
      <c r="BE22" s="5" t="str">
        <f t="shared" si="2"/>
        <v>2238W</v>
      </c>
      <c r="BF22" s="5" t="str">
        <f t="shared" si="2"/>
        <v>2239W</v>
      </c>
      <c r="BG22" s="5" t="str">
        <f t="shared" si="2"/>
        <v>0021W</v>
      </c>
      <c r="BH22" s="5" t="str">
        <f t="shared" si="2"/>
        <v>2241W</v>
      </c>
      <c r="BI22" s="5" t="str">
        <f t="shared" si="2"/>
        <v>2243W</v>
      </c>
      <c r="BJ22" s="5" t="str">
        <f t="shared" si="2"/>
        <v>2244W</v>
      </c>
      <c r="BK22" s="5" t="str">
        <f t="shared" si="2"/>
        <v>2245W</v>
      </c>
      <c r="BL22" s="5" t="str">
        <f t="shared" si="2"/>
        <v>2245W</v>
      </c>
      <c r="BM22" s="5" t="str">
        <f t="shared" si="2"/>
        <v>2246W</v>
      </c>
      <c r="BN22" s="5" t="str">
        <f t="shared" si="2"/>
        <v>2247W</v>
      </c>
      <c r="BO22" s="5" t="str">
        <f t="shared" si="2"/>
        <v>2248W</v>
      </c>
      <c r="BP22" s="5" t="str">
        <f t="shared" si="2"/>
        <v>2249W</v>
      </c>
      <c r="BQ22" s="5" t="str">
        <f t="shared" si="2"/>
        <v>2250W</v>
      </c>
      <c r="BR22" s="5" t="str">
        <f t="shared" si="2"/>
        <v>2251W</v>
      </c>
      <c r="BS22" s="5" t="str">
        <f>MID(BS23,5,5)</f>
        <v>0022W</v>
      </c>
      <c r="BT22" s="5" t="s">
        <v>286</v>
      </c>
      <c r="BU22" s="5" t="s">
        <v>287</v>
      </c>
      <c r="BV22" s="5" t="s">
        <v>288</v>
      </c>
      <c r="BW22" s="5" t="s">
        <v>289</v>
      </c>
      <c r="BX22" s="5" t="s">
        <v>303</v>
      </c>
      <c r="BY22" s="5" t="s">
        <v>306</v>
      </c>
      <c r="BZ22" s="5" t="s">
        <v>308</v>
      </c>
      <c r="CA22" s="5" t="s">
        <v>310</v>
      </c>
      <c r="CB22" s="5" t="s">
        <v>314</v>
      </c>
      <c r="CC22" s="5" t="s">
        <v>337</v>
      </c>
      <c r="CD22" s="5" t="s">
        <v>338</v>
      </c>
      <c r="CE22" s="5" t="s">
        <v>340</v>
      </c>
      <c r="CF22" s="5" t="s">
        <v>341</v>
      </c>
      <c r="CG22" s="37" t="s">
        <v>386</v>
      </c>
      <c r="CH22" s="37" t="s">
        <v>416</v>
      </c>
      <c r="CI22" s="37" t="s">
        <v>395</v>
      </c>
      <c r="CJ22" s="37" t="s">
        <v>397</v>
      </c>
      <c r="CK22" s="37" t="s">
        <v>434</v>
      </c>
      <c r="CL22" s="37" t="s">
        <v>436</v>
      </c>
      <c r="CM22" s="37" t="s">
        <v>438</v>
      </c>
      <c r="CN22" s="37" t="s">
        <v>440</v>
      </c>
      <c r="CO22" s="37" t="s">
        <v>467</v>
      </c>
      <c r="CP22" s="37" t="s">
        <v>470</v>
      </c>
      <c r="CQ22" s="37" t="s">
        <v>475</v>
      </c>
      <c r="CR22" s="37" t="s">
        <v>478</v>
      </c>
      <c r="CS22" s="37" t="s">
        <v>480</v>
      </c>
      <c r="CT22" s="37" t="s">
        <v>482</v>
      </c>
      <c r="CU22" s="41" t="s">
        <v>484</v>
      </c>
    </row>
    <row r="23" spans="1:132">
      <c r="A23" s="58"/>
      <c r="B23" s="11" t="s">
        <v>136</v>
      </c>
      <c r="C23" s="11" t="s">
        <v>137</v>
      </c>
      <c r="D23" s="11" t="s">
        <v>140</v>
      </c>
      <c r="E23" s="11"/>
      <c r="F23" s="11" t="s">
        <v>141</v>
      </c>
      <c r="G23" s="11" t="s">
        <v>142</v>
      </c>
      <c r="H23" s="11" t="s">
        <v>146</v>
      </c>
      <c r="I23" s="11" t="s">
        <v>147</v>
      </c>
      <c r="J23" s="11" t="s">
        <v>148</v>
      </c>
      <c r="K23" s="11" t="s">
        <v>154</v>
      </c>
      <c r="L23" s="11" t="s">
        <v>156</v>
      </c>
      <c r="M23" s="11" t="s">
        <v>157</v>
      </c>
      <c r="N23" s="11" t="s">
        <v>160</v>
      </c>
      <c r="O23" s="11" t="s">
        <v>161</v>
      </c>
      <c r="P23" s="11" t="s">
        <v>162</v>
      </c>
      <c r="Q23" s="11" t="s">
        <v>163</v>
      </c>
      <c r="R23" s="11" t="s">
        <v>172</v>
      </c>
      <c r="S23" s="11" t="s">
        <v>173</v>
      </c>
      <c r="T23" s="11" t="s">
        <v>174</v>
      </c>
      <c r="U23" s="11" t="s">
        <v>175</v>
      </c>
      <c r="V23" s="11" t="s">
        <v>176</v>
      </c>
      <c r="W23" s="11" t="s">
        <v>177</v>
      </c>
      <c r="X23" s="11" t="s">
        <v>178</v>
      </c>
      <c r="Y23" s="11" t="s">
        <v>179</v>
      </c>
      <c r="Z23" s="11" t="s">
        <v>180</v>
      </c>
      <c r="AA23" s="11" t="s">
        <v>181</v>
      </c>
      <c r="AB23" s="19"/>
      <c r="AC23" s="11" t="s">
        <v>182</v>
      </c>
      <c r="AD23" s="11" t="s">
        <v>183</v>
      </c>
      <c r="AE23" s="11" t="s">
        <v>191</v>
      </c>
      <c r="AF23" s="11" t="s">
        <v>192</v>
      </c>
      <c r="AG23" s="11" t="s">
        <v>193</v>
      </c>
      <c r="AH23" s="11" t="s">
        <v>197</v>
      </c>
      <c r="AI23" s="11" t="s">
        <v>199</v>
      </c>
      <c r="AJ23" s="11" t="s">
        <v>202</v>
      </c>
      <c r="AK23" s="11" t="s">
        <v>203</v>
      </c>
      <c r="AL23" s="11" t="s">
        <v>209</v>
      </c>
      <c r="AM23" s="11" t="s">
        <v>210</v>
      </c>
      <c r="AN23" s="11" t="s">
        <v>211</v>
      </c>
      <c r="AO23" s="11" t="s">
        <v>212</v>
      </c>
      <c r="AP23" s="11" t="s">
        <v>213</v>
      </c>
      <c r="AQ23" s="11" t="s">
        <v>215</v>
      </c>
      <c r="AR23" s="11" t="s">
        <v>216</v>
      </c>
      <c r="AS23" s="11" t="s">
        <v>220</v>
      </c>
      <c r="AT23" s="11" t="s">
        <v>221</v>
      </c>
      <c r="AU23" s="11" t="s">
        <v>222</v>
      </c>
      <c r="AV23" s="11" t="s">
        <v>223</v>
      </c>
      <c r="AW23" s="11" t="s">
        <v>227</v>
      </c>
      <c r="AX23" s="11" t="s">
        <v>228</v>
      </c>
      <c r="AY23" s="11" t="s">
        <v>229</v>
      </c>
      <c r="AZ23" s="11" t="s">
        <v>238</v>
      </c>
      <c r="BA23" s="11" t="s">
        <v>239</v>
      </c>
      <c r="BB23" s="11" t="s">
        <v>240</v>
      </c>
      <c r="BC23" s="11" t="s">
        <v>241</v>
      </c>
      <c r="BD23" s="11" t="s">
        <v>242</v>
      </c>
      <c r="BE23" s="11" t="s">
        <v>247</v>
      </c>
      <c r="BF23" s="11" t="s">
        <v>248</v>
      </c>
      <c r="BG23" s="11" t="s">
        <v>249</v>
      </c>
      <c r="BH23" s="11" t="s">
        <v>251</v>
      </c>
      <c r="BI23" s="11" t="s">
        <v>252</v>
      </c>
      <c r="BJ23" s="11" t="s">
        <v>253</v>
      </c>
      <c r="BK23" s="11" t="s">
        <v>254</v>
      </c>
      <c r="BL23" s="11" t="s">
        <v>275</v>
      </c>
      <c r="BM23" s="11" t="s">
        <v>255</v>
      </c>
      <c r="BN23" s="11" t="s">
        <v>256</v>
      </c>
      <c r="BO23" s="11" t="s">
        <v>270</v>
      </c>
      <c r="BP23" s="11" t="s">
        <v>271</v>
      </c>
      <c r="BQ23" s="11" t="s">
        <v>272</v>
      </c>
      <c r="BR23" s="11" t="s">
        <v>273</v>
      </c>
      <c r="BS23" s="11" t="s">
        <v>274</v>
      </c>
      <c r="BT23" s="11" t="s">
        <v>285</v>
      </c>
      <c r="BU23" s="11" t="s">
        <v>299</v>
      </c>
      <c r="BV23" s="11" t="s">
        <v>301</v>
      </c>
      <c r="BW23" s="11" t="s">
        <v>302</v>
      </c>
      <c r="BX23" s="11" t="s">
        <v>304</v>
      </c>
      <c r="BY23" s="11" t="s">
        <v>305</v>
      </c>
      <c r="BZ23" s="11" t="s">
        <v>307</v>
      </c>
      <c r="CA23" s="11" t="s">
        <v>309</v>
      </c>
      <c r="CB23" s="11" t="s">
        <v>332</v>
      </c>
      <c r="CC23" s="11" t="s">
        <v>333</v>
      </c>
      <c r="CD23" s="11" t="s">
        <v>334</v>
      </c>
      <c r="CE23" s="11" t="s">
        <v>335</v>
      </c>
      <c r="CF23" s="11" t="s">
        <v>336</v>
      </c>
      <c r="CG23" s="11" t="s">
        <v>385</v>
      </c>
      <c r="CH23" s="11" t="s">
        <v>417</v>
      </c>
      <c r="CI23" s="11" t="s">
        <v>394</v>
      </c>
      <c r="CJ23" s="11" t="s">
        <v>396</v>
      </c>
      <c r="CK23" s="11" t="s">
        <v>433</v>
      </c>
      <c r="CL23" s="11" t="s">
        <v>435</v>
      </c>
      <c r="CM23" s="11" t="s">
        <v>437</v>
      </c>
      <c r="CN23" s="11" t="s">
        <v>439</v>
      </c>
      <c r="CO23" s="11" t="s">
        <v>466</v>
      </c>
      <c r="CP23" s="11" t="s">
        <v>469</v>
      </c>
      <c r="CQ23" s="11" t="s">
        <v>476</v>
      </c>
      <c r="CR23" s="11" t="s">
        <v>477</v>
      </c>
      <c r="CS23" s="11" t="s">
        <v>479</v>
      </c>
      <c r="CT23" s="11" t="s">
        <v>481</v>
      </c>
      <c r="CU23" s="43" t="s">
        <v>483</v>
      </c>
    </row>
    <row r="24" spans="1:132" ht="13.5">
      <c r="A24" s="89" t="s">
        <v>14</v>
      </c>
      <c r="B24" s="14">
        <v>44486</v>
      </c>
      <c r="C24" s="14">
        <v>44500</v>
      </c>
      <c r="D24" s="14">
        <v>44494</v>
      </c>
      <c r="E24" s="94" t="s">
        <v>155</v>
      </c>
      <c r="F24" s="14">
        <v>44508</v>
      </c>
      <c r="G24" s="14">
        <v>44514</v>
      </c>
      <c r="H24" s="14">
        <v>44529</v>
      </c>
      <c r="I24" s="14">
        <v>44534</v>
      </c>
      <c r="J24" s="14">
        <v>44540</v>
      </c>
      <c r="K24" s="14">
        <v>44542</v>
      </c>
      <c r="L24" s="14">
        <v>44550</v>
      </c>
      <c r="M24" s="14">
        <v>44556</v>
      </c>
      <c r="N24" s="14">
        <v>44568</v>
      </c>
      <c r="O24" s="14">
        <v>44570</v>
      </c>
      <c r="P24" s="14">
        <v>44576</v>
      </c>
      <c r="Q24" s="14">
        <v>44583</v>
      </c>
      <c r="R24" s="14">
        <v>44592</v>
      </c>
      <c r="S24" s="14">
        <v>44600</v>
      </c>
      <c r="T24" s="14">
        <v>44607</v>
      </c>
      <c r="U24" s="14">
        <v>44617</v>
      </c>
      <c r="V24" s="14">
        <v>44627</v>
      </c>
      <c r="W24" s="14">
        <v>44630</v>
      </c>
      <c r="X24" s="14">
        <v>44633</v>
      </c>
      <c r="Y24" s="14">
        <v>44645</v>
      </c>
      <c r="Z24" s="14">
        <v>44647</v>
      </c>
      <c r="AA24" s="14">
        <v>44654</v>
      </c>
      <c r="AB24" s="20"/>
      <c r="AC24" s="14">
        <v>44661</v>
      </c>
      <c r="AD24" s="14">
        <v>44668</v>
      </c>
      <c r="AE24" s="14">
        <v>44675</v>
      </c>
      <c r="AF24" s="14">
        <v>44686</v>
      </c>
      <c r="AG24" s="14">
        <v>44692</v>
      </c>
      <c r="AH24" s="14">
        <v>44704.166666666664</v>
      </c>
      <c r="AI24" s="14">
        <v>44706</v>
      </c>
      <c r="AJ24" s="14">
        <v>44710.875</v>
      </c>
      <c r="AK24" s="14">
        <v>44722.875</v>
      </c>
      <c r="AL24" s="14">
        <v>44724.875</v>
      </c>
      <c r="AM24" s="14">
        <v>44733.208333333336</v>
      </c>
      <c r="AN24" s="14">
        <v>44740.209027777775</v>
      </c>
      <c r="AO24" s="14">
        <v>44748</v>
      </c>
      <c r="AP24" s="14">
        <v>44758.875</v>
      </c>
      <c r="AQ24" s="14">
        <v>44763.291666666664</v>
      </c>
      <c r="AR24" s="14">
        <v>44766.4375</v>
      </c>
      <c r="AS24" s="14">
        <v>44778.458333333336</v>
      </c>
      <c r="AT24" s="14">
        <v>44781.112500000003</v>
      </c>
      <c r="AU24" s="14">
        <v>44791.25</v>
      </c>
      <c r="AV24" s="14">
        <v>44799.304166666669</v>
      </c>
      <c r="AW24" s="14">
        <v>44801.791666666664</v>
      </c>
      <c r="AX24" s="14">
        <v>44808.479166666664</v>
      </c>
      <c r="AY24" s="14">
        <v>44815.916666666664</v>
      </c>
      <c r="AZ24" s="14">
        <v>44823.831944444442</v>
      </c>
      <c r="BA24" s="14">
        <v>44828.870833333334</v>
      </c>
      <c r="BB24" s="14">
        <v>44838.850694444445</v>
      </c>
      <c r="BC24" s="14">
        <v>44859.272222222222</v>
      </c>
      <c r="BD24" s="14">
        <v>44856.125</v>
      </c>
      <c r="BE24" s="14">
        <v>44864.833333333336</v>
      </c>
      <c r="BF24" s="14">
        <v>44870.880555555559</v>
      </c>
      <c r="BG24" s="14">
        <v>44878.298611111109</v>
      </c>
      <c r="BH24" s="14">
        <v>44885.25</v>
      </c>
      <c r="BI24" s="14">
        <v>44891.854166666664</v>
      </c>
      <c r="BJ24" s="14">
        <v>44899.208333333336</v>
      </c>
      <c r="BK24" s="14">
        <v>44906.28402777778</v>
      </c>
      <c r="BL24" s="13"/>
      <c r="BM24" s="14">
        <v>44913.875</v>
      </c>
      <c r="BN24" s="14">
        <v>44920.54791666667</v>
      </c>
      <c r="BO24" s="14">
        <v>44927.208333333336</v>
      </c>
      <c r="BP24" s="14">
        <v>44934.618750000001</v>
      </c>
      <c r="BQ24" s="14">
        <v>44941.25</v>
      </c>
      <c r="BR24" s="14">
        <v>44951.885416666664</v>
      </c>
      <c r="BS24" s="14">
        <v>44962.208333333336</v>
      </c>
      <c r="BT24" s="28">
        <v>44965.666666666664</v>
      </c>
      <c r="BU24" s="28">
        <v>44972.943749999999</v>
      </c>
      <c r="BV24" s="28">
        <v>44982.25</v>
      </c>
      <c r="BW24" s="28">
        <v>44986.825694444444</v>
      </c>
      <c r="BX24" s="28">
        <v>44991.25</v>
      </c>
      <c r="BY24" s="28">
        <v>44997.5</v>
      </c>
      <c r="BZ24" s="28">
        <v>45003.886805555558</v>
      </c>
      <c r="CA24" s="28">
        <v>45012.839583333334</v>
      </c>
      <c r="CB24" s="28">
        <v>45018.245138888888</v>
      </c>
      <c r="CC24" s="28">
        <v>45024.578472222223</v>
      </c>
      <c r="CD24" s="28">
        <v>45039.875</v>
      </c>
      <c r="CE24" s="28">
        <v>45044.84652777778</v>
      </c>
      <c r="CF24" s="28">
        <v>45052.208333333336</v>
      </c>
      <c r="CG24" s="72">
        <v>45340.25</v>
      </c>
      <c r="CH24" s="72">
        <v>45346.333333333336</v>
      </c>
      <c r="CI24" s="72">
        <v>45354.25</v>
      </c>
      <c r="CJ24" s="72">
        <v>45360.583333333336</v>
      </c>
      <c r="CK24" s="75">
        <v>45367.833333333336</v>
      </c>
      <c r="CL24" s="75">
        <v>45374.958333333336</v>
      </c>
      <c r="CM24" s="75">
        <v>45381.5</v>
      </c>
      <c r="CN24" s="72">
        <v>45394.3125</v>
      </c>
      <c r="CO24" s="73">
        <v>45402.833333333336</v>
      </c>
      <c r="CP24" s="73">
        <v>45408.333333333336</v>
      </c>
      <c r="CQ24" s="73">
        <v>45415.3125</v>
      </c>
      <c r="CR24" s="73">
        <v>45421.583333333336</v>
      </c>
      <c r="CS24" s="73">
        <v>45430.583333333336</v>
      </c>
      <c r="CT24" s="73">
        <v>45435.583333333336</v>
      </c>
      <c r="CU24" s="80">
        <v>45442.583333333336</v>
      </c>
    </row>
    <row r="25" spans="1:132" ht="12" customHeight="1">
      <c r="A25" s="89" t="s">
        <v>15</v>
      </c>
      <c r="B25" s="13"/>
      <c r="C25" s="14">
        <v>44502</v>
      </c>
      <c r="D25" s="13"/>
      <c r="E25" s="94"/>
      <c r="F25" s="13"/>
      <c r="G25" s="14">
        <v>44516</v>
      </c>
      <c r="H25" s="13"/>
      <c r="I25" s="14">
        <v>44536</v>
      </c>
      <c r="J25" s="14">
        <v>44542</v>
      </c>
      <c r="K25" s="14">
        <v>44544</v>
      </c>
      <c r="L25" s="15" t="s">
        <v>68</v>
      </c>
      <c r="M25" s="14">
        <v>44558</v>
      </c>
      <c r="N25" s="20"/>
      <c r="O25" s="13"/>
      <c r="P25" s="14">
        <v>44579</v>
      </c>
      <c r="Q25" s="14">
        <v>44585</v>
      </c>
      <c r="R25" s="15" t="s">
        <v>68</v>
      </c>
      <c r="S25" s="14">
        <v>44602</v>
      </c>
      <c r="T25" s="13"/>
      <c r="U25" s="13"/>
      <c r="V25" s="14">
        <v>44630</v>
      </c>
      <c r="W25" s="13"/>
      <c r="X25" s="14">
        <v>44635</v>
      </c>
      <c r="Y25" s="13"/>
      <c r="Z25" s="14">
        <v>30</v>
      </c>
      <c r="AA25" s="13"/>
      <c r="AB25" s="13"/>
      <c r="AC25" s="14">
        <v>44663</v>
      </c>
      <c r="AD25" s="13"/>
      <c r="AE25" s="14">
        <v>44677</v>
      </c>
      <c r="AF25" s="13"/>
      <c r="AG25" s="14">
        <v>44696</v>
      </c>
      <c r="AH25" s="13"/>
      <c r="AI25" s="14">
        <v>44707</v>
      </c>
      <c r="AJ25" s="13"/>
      <c r="AK25" s="14" t="s">
        <v>63</v>
      </c>
      <c r="AL25" s="13"/>
      <c r="AM25" s="13"/>
      <c r="AN25" s="13"/>
      <c r="AO25" s="13"/>
      <c r="AP25" s="13"/>
      <c r="AQ25" s="13"/>
      <c r="AR25" s="13"/>
      <c r="AS25" s="17" t="s">
        <v>63</v>
      </c>
      <c r="AT25" s="17" t="s">
        <v>63</v>
      </c>
      <c r="AU25" s="13"/>
      <c r="AV25" s="17" t="s">
        <v>63</v>
      </c>
      <c r="AW25" s="13"/>
      <c r="AX25" s="13"/>
      <c r="AY25" s="14">
        <v>44820.083333333336</v>
      </c>
      <c r="AZ25" s="13"/>
      <c r="BA25" s="14">
        <v>44833.254166666666</v>
      </c>
      <c r="BB25" s="13"/>
      <c r="BC25" s="14">
        <v>44867.254166666666</v>
      </c>
      <c r="BD25" s="13"/>
      <c r="BE25" s="13"/>
      <c r="BF25" s="14">
        <v>44873.868055555555</v>
      </c>
      <c r="BG25" s="13"/>
      <c r="BH25" s="14">
        <v>44888.041666666664</v>
      </c>
      <c r="BI25" s="13"/>
      <c r="BJ25" s="14">
        <v>44903.5</v>
      </c>
      <c r="BK25" s="13"/>
      <c r="BL25" s="13"/>
      <c r="BM25" s="14">
        <v>44917.866666666669</v>
      </c>
      <c r="BN25" s="13"/>
      <c r="BO25" s="14">
        <v>44932.883333333331</v>
      </c>
      <c r="BP25" s="13"/>
      <c r="BQ25" s="14">
        <v>44944.885416666664</v>
      </c>
      <c r="BR25" s="13"/>
      <c r="BS25" s="13"/>
      <c r="BT25" s="29"/>
      <c r="BU25" s="29"/>
      <c r="BV25" s="28" t="s">
        <v>18</v>
      </c>
      <c r="BW25" s="28" t="s">
        <v>18</v>
      </c>
      <c r="BX25" s="29"/>
      <c r="BY25" s="28">
        <v>45000.545138888891</v>
      </c>
      <c r="BZ25" s="29"/>
      <c r="CA25" s="29"/>
      <c r="CB25" s="29"/>
      <c r="CC25" s="28">
        <v>45028.271527777775</v>
      </c>
      <c r="CD25" s="36" t="s">
        <v>375</v>
      </c>
      <c r="CE25" s="28">
        <v>45041.87222222222</v>
      </c>
      <c r="CF25" s="36" t="s">
        <v>375</v>
      </c>
      <c r="CG25" s="76" t="s">
        <v>375</v>
      </c>
      <c r="CH25" s="76" t="s">
        <v>375</v>
      </c>
      <c r="CI25" s="76" t="s">
        <v>375</v>
      </c>
      <c r="CJ25" s="76" t="s">
        <v>375</v>
      </c>
      <c r="CK25" s="76" t="s">
        <v>375</v>
      </c>
      <c r="CL25" s="76" t="s">
        <v>375</v>
      </c>
      <c r="CM25" s="76" t="s">
        <v>375</v>
      </c>
      <c r="CN25" s="76" t="s">
        <v>375</v>
      </c>
      <c r="CO25" s="76" t="s">
        <v>375</v>
      </c>
      <c r="CP25" s="76" t="s">
        <v>375</v>
      </c>
      <c r="CQ25" s="76" t="s">
        <v>375</v>
      </c>
      <c r="CR25" s="76" t="s">
        <v>375</v>
      </c>
      <c r="CS25" s="76" t="s">
        <v>375</v>
      </c>
      <c r="CT25" s="76" t="s">
        <v>375</v>
      </c>
      <c r="CU25" s="79" t="s">
        <v>375</v>
      </c>
    </row>
    <row r="26" spans="1:132" ht="13.5">
      <c r="A26" s="89" t="s">
        <v>16</v>
      </c>
      <c r="B26" s="13"/>
      <c r="C26" s="13"/>
      <c r="D26" s="14">
        <v>44496</v>
      </c>
      <c r="E26" s="94"/>
      <c r="F26" s="14">
        <v>44511</v>
      </c>
      <c r="G26" s="13"/>
      <c r="H26" s="13"/>
      <c r="I26" s="13"/>
      <c r="J26" s="13"/>
      <c r="K26" s="13"/>
      <c r="L26" s="13"/>
      <c r="M26" s="20"/>
      <c r="N26" s="20"/>
      <c r="O26" s="14">
        <v>44572</v>
      </c>
      <c r="P26" s="13"/>
      <c r="Q26" s="13"/>
      <c r="R26" s="14">
        <v>44591</v>
      </c>
      <c r="S26" s="13"/>
      <c r="T26" s="14">
        <v>44609</v>
      </c>
      <c r="U26" s="13"/>
      <c r="V26" s="13"/>
      <c r="W26" s="14">
        <v>44632</v>
      </c>
      <c r="X26" s="13"/>
      <c r="Y26" s="13"/>
      <c r="Z26" s="13"/>
      <c r="AA26" s="14">
        <v>44656</v>
      </c>
      <c r="AB26" s="20"/>
      <c r="AC26" s="13"/>
      <c r="AD26" s="14">
        <v>44671</v>
      </c>
      <c r="AE26" s="13"/>
      <c r="AF26" s="14">
        <v>44689</v>
      </c>
      <c r="AG26" s="13"/>
      <c r="AH26" s="14">
        <v>44706.625</v>
      </c>
      <c r="AI26" s="13"/>
      <c r="AJ26" s="14">
        <v>44713.57916666667</v>
      </c>
      <c r="AK26" s="13"/>
      <c r="AL26" s="14">
        <v>44727.125</v>
      </c>
      <c r="AM26" s="14">
        <v>44737.611111111109</v>
      </c>
      <c r="AN26" s="14">
        <v>44744.326388888891</v>
      </c>
      <c r="AO26" s="14">
        <v>44753.057638888888</v>
      </c>
      <c r="AP26" s="14">
        <v>44762.387499999997</v>
      </c>
      <c r="AQ26" s="14">
        <v>44766.554166666669</v>
      </c>
      <c r="AR26" s="14">
        <v>44770.75</v>
      </c>
      <c r="AS26" s="13"/>
      <c r="AT26" s="13"/>
      <c r="AU26" s="14">
        <v>44795.875</v>
      </c>
      <c r="AV26" s="13"/>
      <c r="AW26" s="14">
        <v>44804.633333333331</v>
      </c>
      <c r="AX26" s="14">
        <v>44814.27847222222</v>
      </c>
      <c r="AY26" s="14">
        <v>44819.25</v>
      </c>
      <c r="AZ26" s="14">
        <v>44826.875</v>
      </c>
      <c r="BA26" s="13"/>
      <c r="BB26" s="14">
        <v>44842.333333333336</v>
      </c>
      <c r="BC26" s="14">
        <v>44864.875</v>
      </c>
      <c r="BD26" s="13"/>
      <c r="BE26" s="14">
        <v>44867.925000000003</v>
      </c>
      <c r="BF26" s="13"/>
      <c r="BG26" s="14">
        <v>44880.958333333336</v>
      </c>
      <c r="BH26" s="13"/>
      <c r="BI26" s="13"/>
      <c r="BJ26" s="13"/>
      <c r="BK26" s="14">
        <v>44909.740972222222</v>
      </c>
      <c r="BL26" s="13"/>
      <c r="BM26" s="13"/>
      <c r="BN26" s="14">
        <v>44924.541666666664</v>
      </c>
      <c r="BO26" s="13"/>
      <c r="BP26" s="13"/>
      <c r="BQ26" s="13"/>
      <c r="BR26" s="14">
        <v>44955.020833333336</v>
      </c>
      <c r="BS26" s="13"/>
      <c r="BT26" s="28">
        <v>44969.337500000001</v>
      </c>
      <c r="BU26" s="28">
        <v>44969.208333333336</v>
      </c>
      <c r="BV26" s="29"/>
      <c r="BW26" s="29"/>
      <c r="BX26" s="28">
        <v>44994.957638888889</v>
      </c>
      <c r="BY26" s="29"/>
      <c r="BZ26" s="28">
        <v>45006.875</v>
      </c>
      <c r="CA26" s="29"/>
      <c r="CB26" s="28">
        <v>45021.041666666664</v>
      </c>
      <c r="CC26" s="36" t="s">
        <v>375</v>
      </c>
      <c r="CD26" s="36" t="s">
        <v>375</v>
      </c>
      <c r="CE26" s="36" t="s">
        <v>375</v>
      </c>
      <c r="CF26" s="28">
        <v>45056.243750000001</v>
      </c>
      <c r="CG26" s="72">
        <v>45343.25</v>
      </c>
      <c r="CH26" s="75">
        <v>45349.541666666664</v>
      </c>
      <c r="CI26" s="75">
        <v>45356.864583333336</v>
      </c>
      <c r="CJ26" s="75">
        <v>45363.833333333336</v>
      </c>
      <c r="CK26" s="75">
        <v>45370.541666666664</v>
      </c>
      <c r="CL26" s="75">
        <v>45381.916666666664</v>
      </c>
      <c r="CM26" s="75">
        <v>45384.541666666664</v>
      </c>
      <c r="CN26" s="72">
        <v>45397.875</v>
      </c>
      <c r="CO26" s="73">
        <v>45405.541666666664</v>
      </c>
      <c r="CP26" s="73">
        <v>45411.875</v>
      </c>
      <c r="CQ26" s="73">
        <v>45418.875</v>
      </c>
      <c r="CR26" s="73">
        <v>45424.916666666664</v>
      </c>
      <c r="CS26" s="73">
        <v>45433.916666666664</v>
      </c>
      <c r="CT26" s="73">
        <v>45438.916666666664</v>
      </c>
      <c r="CU26" s="80">
        <v>45445.916666666664</v>
      </c>
    </row>
    <row r="27" spans="1:132" ht="13" customHeight="1">
      <c r="A27" s="83" t="s">
        <v>19</v>
      </c>
      <c r="B27" s="14">
        <v>44491</v>
      </c>
      <c r="C27" s="14">
        <f>+C26+2</f>
        <v>2</v>
      </c>
      <c r="D27" s="14">
        <v>44502</v>
      </c>
      <c r="E27" s="94"/>
      <c r="F27" s="14">
        <v>44515</v>
      </c>
      <c r="G27" s="14">
        <f>+G26+2</f>
        <v>2</v>
      </c>
      <c r="H27" s="14">
        <v>44532</v>
      </c>
      <c r="I27" s="14">
        <v>44537</v>
      </c>
      <c r="J27" s="14">
        <v>44545</v>
      </c>
      <c r="K27" s="14">
        <v>44552</v>
      </c>
      <c r="L27" s="14">
        <f>+L26+2</f>
        <v>2</v>
      </c>
      <c r="M27" s="14">
        <f>+M26+2</f>
        <v>2</v>
      </c>
      <c r="N27" s="14">
        <f>+N26+2</f>
        <v>2</v>
      </c>
      <c r="O27" s="14">
        <f>+O26+2</f>
        <v>44574</v>
      </c>
      <c r="P27" s="14">
        <f>+P26+2</f>
        <v>2</v>
      </c>
      <c r="Q27" s="14">
        <v>44592</v>
      </c>
      <c r="R27" s="14">
        <f>+R26+2</f>
        <v>44593</v>
      </c>
      <c r="S27" s="14">
        <v>44609</v>
      </c>
      <c r="T27" s="14">
        <f>+T26+2</f>
        <v>44611</v>
      </c>
      <c r="U27" s="14">
        <f>+U26+2</f>
        <v>2</v>
      </c>
      <c r="V27" s="14">
        <v>44633</v>
      </c>
      <c r="W27" s="14">
        <v>44642</v>
      </c>
      <c r="X27" s="14">
        <f>+X26+2</f>
        <v>2</v>
      </c>
      <c r="Y27" s="14">
        <v>44653</v>
      </c>
      <c r="Z27" s="14">
        <v>44656</v>
      </c>
      <c r="AA27" s="14">
        <v>44666</v>
      </c>
      <c r="AB27" s="20"/>
      <c r="AC27" s="14">
        <f>+AC26+2</f>
        <v>2</v>
      </c>
      <c r="AD27" s="14">
        <v>44677</v>
      </c>
      <c r="AE27" s="14">
        <v>44684</v>
      </c>
      <c r="AF27" s="14">
        <v>44695</v>
      </c>
      <c r="AG27" s="14">
        <v>44702</v>
      </c>
      <c r="AH27" s="14">
        <v>44712.833333333336</v>
      </c>
      <c r="AI27" s="14">
        <v>44714.833333333336</v>
      </c>
      <c r="AJ27" s="14">
        <v>44720.60833333333</v>
      </c>
      <c r="AK27" s="14">
        <v>44730.583333333336</v>
      </c>
      <c r="AL27" s="14">
        <v>44733.833333333336</v>
      </c>
      <c r="AM27" s="14">
        <v>44742.863194444442</v>
      </c>
      <c r="AN27" s="14">
        <v>44752.645833333336</v>
      </c>
      <c r="AO27" s="14" t="s">
        <v>63</v>
      </c>
      <c r="AP27" s="14" t="s">
        <v>63</v>
      </c>
      <c r="AQ27" s="14">
        <v>44773.504166666666</v>
      </c>
      <c r="AR27" s="17" t="s">
        <v>63</v>
      </c>
      <c r="AS27" s="14">
        <v>44784.76666666667</v>
      </c>
      <c r="AT27" s="14">
        <v>44791.60833333333</v>
      </c>
      <c r="AU27" s="14">
        <v>44801.25</v>
      </c>
      <c r="AV27" s="14">
        <v>44806.5</v>
      </c>
      <c r="AW27" s="14">
        <v>44810.525000000001</v>
      </c>
      <c r="AX27" s="14">
        <v>44818.836111111108</v>
      </c>
      <c r="AY27" s="14">
        <v>44826.875</v>
      </c>
      <c r="AZ27" s="14">
        <v>44831.25</v>
      </c>
      <c r="BA27" s="14">
        <v>44840.541666666664</v>
      </c>
      <c r="BB27" s="14">
        <v>44851.375</v>
      </c>
      <c r="BC27" s="14">
        <v>44870.541666666664</v>
      </c>
      <c r="BD27" s="14">
        <v>44861.25</v>
      </c>
      <c r="BE27" s="14">
        <v>44873.872916666667</v>
      </c>
      <c r="BF27" s="14">
        <v>44880.29583333333</v>
      </c>
      <c r="BG27" s="14">
        <v>44887.25</v>
      </c>
      <c r="BH27" s="14">
        <v>44894.291666666664</v>
      </c>
      <c r="BI27" s="14">
        <v>44901.759722222225</v>
      </c>
      <c r="BJ27" s="14">
        <v>44906.541666666664</v>
      </c>
      <c r="BK27" s="14">
        <v>44915.25</v>
      </c>
      <c r="BL27" s="14">
        <v>44916.958333333336</v>
      </c>
      <c r="BM27" s="14">
        <v>44921.176388888889</v>
      </c>
      <c r="BN27" s="14">
        <v>44930.875</v>
      </c>
      <c r="BO27" s="14">
        <v>44936</v>
      </c>
      <c r="BP27" s="14">
        <v>44943.875</v>
      </c>
      <c r="BQ27" s="14">
        <v>44950.541666666664</v>
      </c>
      <c r="BR27" s="14">
        <v>44961.193055555559</v>
      </c>
      <c r="BS27" s="14">
        <v>44970.291666666664</v>
      </c>
      <c r="BT27" s="28">
        <v>44973.263888888891</v>
      </c>
      <c r="BU27" s="28">
        <v>44979.291666666664</v>
      </c>
      <c r="BV27" s="28">
        <v>44987.125</v>
      </c>
      <c r="BW27" s="28">
        <v>44991.25</v>
      </c>
      <c r="BX27" s="28">
        <v>44999.229166666664</v>
      </c>
      <c r="BY27" s="28">
        <v>45006.25</v>
      </c>
      <c r="BZ27" s="28">
        <v>45013.875</v>
      </c>
      <c r="CA27" s="28">
        <v>45019.541666666664</v>
      </c>
      <c r="CB27" s="28">
        <v>45027.25</v>
      </c>
      <c r="CC27" s="28">
        <v>45034.878472222219</v>
      </c>
      <c r="CD27" s="28">
        <v>45043.840277777781</v>
      </c>
      <c r="CE27" s="28">
        <v>45049.25</v>
      </c>
      <c r="CF27" s="28">
        <v>45059.881944444445</v>
      </c>
      <c r="CG27" s="72">
        <v>45349.291666666664</v>
      </c>
      <c r="CH27" s="75">
        <v>45360.875</v>
      </c>
      <c r="CI27" s="75">
        <v>45364.625</v>
      </c>
      <c r="CJ27" s="75">
        <v>45368.875</v>
      </c>
      <c r="CK27" s="75">
        <v>45376.25</v>
      </c>
      <c r="CL27" s="75">
        <v>45389.875</v>
      </c>
      <c r="CM27" s="75">
        <v>45390.541666666664</v>
      </c>
      <c r="CN27" s="73">
        <v>45405.25</v>
      </c>
      <c r="CO27" s="73">
        <v>45411.25</v>
      </c>
      <c r="CP27" s="73">
        <v>45415.875</v>
      </c>
      <c r="CQ27" s="73">
        <v>45422.875</v>
      </c>
      <c r="CR27" s="73">
        <v>45432.916666666664</v>
      </c>
      <c r="CS27" s="73">
        <v>45441.916666666664</v>
      </c>
      <c r="CT27" s="73">
        <v>45446.916666666664</v>
      </c>
      <c r="CU27" s="80">
        <v>45453.916666666664</v>
      </c>
    </row>
    <row r="28" spans="1:132" ht="13.5">
      <c r="A28" s="83" t="s">
        <v>17</v>
      </c>
      <c r="B28" s="14">
        <v>44490</v>
      </c>
      <c r="C28" s="14">
        <v>44507</v>
      </c>
      <c r="D28" s="14">
        <v>44500</v>
      </c>
      <c r="E28" s="94"/>
      <c r="F28" s="14">
        <v>44514</v>
      </c>
      <c r="G28" s="14">
        <v>44521</v>
      </c>
      <c r="H28" s="15" t="s">
        <v>68</v>
      </c>
      <c r="I28" s="15" t="s">
        <v>68</v>
      </c>
      <c r="J28" s="15" t="s">
        <v>68</v>
      </c>
      <c r="K28" s="14">
        <v>44549</v>
      </c>
      <c r="L28" s="14">
        <v>44556</v>
      </c>
      <c r="M28" s="14">
        <v>44563</v>
      </c>
      <c r="N28" s="14">
        <v>44575</v>
      </c>
      <c r="O28" s="14">
        <v>44576</v>
      </c>
      <c r="P28" s="14">
        <v>44585</v>
      </c>
      <c r="Q28" s="14">
        <v>44590</v>
      </c>
      <c r="R28" s="14">
        <v>44597</v>
      </c>
      <c r="S28" s="14">
        <v>44608</v>
      </c>
      <c r="T28" s="14">
        <v>44613</v>
      </c>
      <c r="U28" s="14">
        <v>44627</v>
      </c>
      <c r="V28" s="15" t="s">
        <v>68</v>
      </c>
      <c r="W28" s="14">
        <v>44640</v>
      </c>
      <c r="X28" s="14">
        <v>44643</v>
      </c>
      <c r="Y28" s="14">
        <v>44651</v>
      </c>
      <c r="Z28" s="14">
        <v>44655</v>
      </c>
      <c r="AA28" s="14">
        <v>44664</v>
      </c>
      <c r="AB28" s="20"/>
      <c r="AC28" s="14">
        <v>44668</v>
      </c>
      <c r="AD28" s="14">
        <v>44675</v>
      </c>
      <c r="AE28" s="14">
        <v>44682</v>
      </c>
      <c r="AF28" s="14">
        <v>44695</v>
      </c>
      <c r="AG28" s="14">
        <v>44701</v>
      </c>
      <c r="AH28" s="14">
        <v>44710.125</v>
      </c>
      <c r="AI28" s="14">
        <v>44711.125</v>
      </c>
      <c r="AJ28" s="14">
        <v>44718.987500000003</v>
      </c>
      <c r="AK28" s="14">
        <v>44728.962500000001</v>
      </c>
      <c r="AL28" s="14">
        <v>44731.125</v>
      </c>
      <c r="AM28" s="14" t="s">
        <v>63</v>
      </c>
      <c r="AN28" s="14">
        <v>44749.066666666666</v>
      </c>
      <c r="AO28" s="14">
        <v>44762.337500000001</v>
      </c>
      <c r="AP28" s="14">
        <v>44768.925000000003</v>
      </c>
      <c r="AQ28" s="14">
        <v>44771.9375</v>
      </c>
      <c r="AR28" s="14">
        <v>44790.375</v>
      </c>
      <c r="AS28" s="17" t="s">
        <v>63</v>
      </c>
      <c r="AT28" s="17" t="s">
        <v>63</v>
      </c>
      <c r="AU28" s="14">
        <v>44799.25</v>
      </c>
      <c r="AV28" s="14">
        <v>44804.298611111109</v>
      </c>
      <c r="AW28" s="14">
        <v>44808.962500000001</v>
      </c>
      <c r="AX28" s="14">
        <v>44817.254166666666</v>
      </c>
      <c r="AY28" s="14">
        <v>44829.5</v>
      </c>
      <c r="AZ28" s="14">
        <v>44836.945833333331</v>
      </c>
      <c r="BA28" s="14">
        <v>44838.541666666664</v>
      </c>
      <c r="BB28" s="14">
        <v>44848.708333333336</v>
      </c>
      <c r="BC28" s="14" t="s">
        <v>18</v>
      </c>
      <c r="BD28" s="13"/>
      <c r="BE28" s="14">
        <v>44871.583333333336</v>
      </c>
      <c r="BF28" s="14">
        <v>44878.583333333336</v>
      </c>
      <c r="BG28" s="14">
        <v>44885.5</v>
      </c>
      <c r="BH28" s="14">
        <v>44892.830555555556</v>
      </c>
      <c r="BI28" s="14">
        <v>44900.25</v>
      </c>
      <c r="BJ28" s="14" t="s">
        <v>18</v>
      </c>
      <c r="BK28" s="14">
        <v>44913.541666666664</v>
      </c>
      <c r="BL28" s="14" t="s">
        <v>298</v>
      </c>
      <c r="BM28" s="14" t="s">
        <v>18</v>
      </c>
      <c r="BN28" s="14" t="s">
        <v>18</v>
      </c>
      <c r="BO28" s="13"/>
      <c r="BP28" s="14">
        <v>44941.875</v>
      </c>
      <c r="BQ28" s="14">
        <v>44948.89166666667</v>
      </c>
      <c r="BR28" s="14">
        <v>44957.543055555558</v>
      </c>
      <c r="BS28" s="14">
        <v>44969.25</v>
      </c>
      <c r="BT28" s="28">
        <v>44971.583333333336</v>
      </c>
      <c r="BU28" s="28">
        <v>44977.25</v>
      </c>
      <c r="BV28" s="28" t="s">
        <v>18</v>
      </c>
      <c r="BW28" s="28">
        <v>44994.940972222219</v>
      </c>
      <c r="BX28" s="28">
        <v>45002.197916666664</v>
      </c>
      <c r="BY28" s="28">
        <v>45004.541666666664</v>
      </c>
      <c r="BZ28" s="28">
        <v>45011.916666666664</v>
      </c>
      <c r="CA28" s="28">
        <v>45017.875</v>
      </c>
      <c r="CB28" s="28">
        <v>45025.555555555555</v>
      </c>
      <c r="CC28" s="28">
        <v>45032.541666666664</v>
      </c>
      <c r="CD28" s="28">
        <v>45047.253472222219</v>
      </c>
      <c r="CE28" s="28">
        <v>45051.291666666664</v>
      </c>
      <c r="CF28" s="28">
        <v>45062.25</v>
      </c>
      <c r="CG28" s="72">
        <v>45348.25</v>
      </c>
      <c r="CH28" s="75">
        <v>45357.875</v>
      </c>
      <c r="CI28" s="75">
        <v>45361.625</v>
      </c>
      <c r="CJ28" s="75">
        <v>45367.625</v>
      </c>
      <c r="CK28" s="75">
        <v>45374.25</v>
      </c>
      <c r="CL28" s="76" t="s">
        <v>375</v>
      </c>
      <c r="CM28" s="75">
        <v>45388.541666666664</v>
      </c>
      <c r="CN28" s="76" t="s">
        <v>375</v>
      </c>
      <c r="CO28" s="73">
        <v>45409.25</v>
      </c>
      <c r="CP28" s="73">
        <v>45419.25</v>
      </c>
      <c r="CQ28" s="73">
        <v>45426.25</v>
      </c>
      <c r="CR28" s="73">
        <v>45430.916666666664</v>
      </c>
      <c r="CS28" s="73">
        <v>45439.916666666664</v>
      </c>
      <c r="CT28" s="73">
        <v>45444.916666666664</v>
      </c>
      <c r="CU28" s="80">
        <v>45451.916666666664</v>
      </c>
    </row>
    <row r="29" spans="1:132" ht="13.5">
      <c r="A29" s="89" t="s">
        <v>22</v>
      </c>
      <c r="B29" s="14"/>
      <c r="C29" s="14"/>
      <c r="D29" s="14"/>
      <c r="E29" s="94"/>
      <c r="F29" s="14"/>
      <c r="G29" s="14"/>
      <c r="H29" s="15"/>
      <c r="I29" s="15"/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14"/>
      <c r="X29" s="14"/>
      <c r="Y29" s="14"/>
      <c r="Z29" s="14"/>
      <c r="AA29" s="14"/>
      <c r="AB29" s="20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7"/>
      <c r="AT29" s="17"/>
      <c r="AU29" s="14"/>
      <c r="AV29" s="14"/>
      <c r="AW29" s="14"/>
      <c r="AX29" s="14"/>
      <c r="AY29" s="14"/>
      <c r="AZ29" s="14"/>
      <c r="BA29" s="14"/>
      <c r="BB29" s="14"/>
      <c r="BC29" s="14"/>
      <c r="BD29" s="13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3"/>
      <c r="BP29" s="14"/>
      <c r="BQ29" s="14"/>
      <c r="BR29" s="14"/>
      <c r="BS29" s="14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72">
        <v>45376.701388888891</v>
      </c>
      <c r="CH29" s="75">
        <v>45385.625</v>
      </c>
      <c r="CI29" s="75">
        <v>45388.416666666664</v>
      </c>
      <c r="CJ29" s="75">
        <v>45394.333333333336</v>
      </c>
      <c r="CK29" s="73">
        <v>45402.875</v>
      </c>
      <c r="CL29" s="73">
        <v>45412.875</v>
      </c>
      <c r="CM29" s="73">
        <v>45423.041666666664</v>
      </c>
      <c r="CN29" s="73">
        <v>45429.541666666664</v>
      </c>
      <c r="CO29" s="73">
        <v>45443.083333333336</v>
      </c>
      <c r="CP29" s="73">
        <v>45450.083333333336</v>
      </c>
      <c r="CQ29" s="73">
        <v>45457.083333333336</v>
      </c>
      <c r="CR29" s="73">
        <v>45463.25</v>
      </c>
      <c r="CS29" s="73">
        <v>45472.25</v>
      </c>
      <c r="CT29" s="73">
        <v>45477.25</v>
      </c>
      <c r="CU29" s="80">
        <v>45484.25</v>
      </c>
    </row>
    <row r="30" spans="1:132" s="32" customFormat="1" ht="13.5">
      <c r="A30" s="83" t="s">
        <v>23</v>
      </c>
      <c r="B30" s="27" t="e">
        <f>+#REF!+29</f>
        <v>#REF!</v>
      </c>
      <c r="C30" s="27" t="e">
        <f>+#REF!+29</f>
        <v>#REF!</v>
      </c>
      <c r="D30" s="27" t="e">
        <f>+#REF!+29</f>
        <v>#REF!</v>
      </c>
      <c r="E30" s="94"/>
      <c r="F30" s="31" t="e">
        <f>+#REF!+25</f>
        <v>#REF!</v>
      </c>
      <c r="G30" s="31" t="e">
        <f>+#REF!+26</f>
        <v>#REF!</v>
      </c>
      <c r="H30" s="31" t="e">
        <f>+#REF!+25</f>
        <v>#REF!</v>
      </c>
      <c r="I30" s="31" t="e">
        <f>+#REF!+27</f>
        <v>#REF!</v>
      </c>
      <c r="J30" s="31" t="e">
        <f>+#REF!+25</f>
        <v>#REF!</v>
      </c>
      <c r="K30" s="31" t="e">
        <f>+#REF!+25</f>
        <v>#REF!</v>
      </c>
      <c r="L30" s="31" t="e">
        <f>+#REF!+24</f>
        <v>#REF!</v>
      </c>
      <c r="M30" s="31" t="e">
        <f>+#REF!+25</f>
        <v>#REF!</v>
      </c>
      <c r="N30" s="31" t="e">
        <f>+#REF!+25</f>
        <v>#REF!</v>
      </c>
      <c r="O30" s="31" t="e">
        <f>+#REF!+25</f>
        <v>#REF!</v>
      </c>
      <c r="P30" s="31" t="e">
        <f>+#REF!+25</f>
        <v>#REF!</v>
      </c>
      <c r="Q30" s="31" t="e">
        <f>+#REF!+25</f>
        <v>#REF!</v>
      </c>
      <c r="R30" s="31" t="e">
        <f>+#REF!+25</f>
        <v>#REF!</v>
      </c>
      <c r="S30" s="31" t="e">
        <f>+#REF!+25</f>
        <v>#REF!</v>
      </c>
      <c r="T30" s="31" t="e">
        <f>+#REF!+26</f>
        <v>#REF!</v>
      </c>
      <c r="U30" s="31" t="e">
        <f>+#REF!+25</f>
        <v>#REF!</v>
      </c>
      <c r="V30" s="31" t="e">
        <f>+#REF!+25</f>
        <v>#REF!</v>
      </c>
      <c r="W30" s="31" t="e">
        <f>+#REF!+25</f>
        <v>#REF!</v>
      </c>
      <c r="X30" s="31" t="e">
        <f>+#REF!+25</f>
        <v>#REF!</v>
      </c>
      <c r="Y30" s="31" t="e">
        <f>+#REF!+25</f>
        <v>#REF!</v>
      </c>
      <c r="Z30" s="31" t="e">
        <f>+#REF!+25</f>
        <v>#REF!</v>
      </c>
      <c r="AA30" s="31" t="e">
        <f>+#REF!+25</f>
        <v>#REF!</v>
      </c>
      <c r="AB30" s="31"/>
      <c r="AC30" s="27" t="e">
        <f>+#REF!+27</f>
        <v>#REF!</v>
      </c>
      <c r="AD30" s="27" t="e">
        <f>+#REF!+25</f>
        <v>#REF!</v>
      </c>
      <c r="AE30" s="27" t="e">
        <f>+#REF!+25</f>
        <v>#REF!</v>
      </c>
      <c r="AF30" s="27" t="e">
        <f>+#REF!+25</f>
        <v>#REF!</v>
      </c>
      <c r="AG30" s="27" t="e">
        <f>+#REF!+25</f>
        <v>#REF!</v>
      </c>
      <c r="AH30" s="27" t="e">
        <f>+#REF!+25</f>
        <v>#REF!</v>
      </c>
      <c r="AI30" s="27" t="e">
        <f>+#REF!+25</f>
        <v>#REF!</v>
      </c>
      <c r="AJ30" s="27">
        <v>44749.041666666664</v>
      </c>
      <c r="AK30" s="27">
        <v>44760.791666666664</v>
      </c>
      <c r="AL30" s="27">
        <v>44765.63958333333</v>
      </c>
      <c r="AM30" s="27">
        <v>44769.208333333336</v>
      </c>
      <c r="AN30" s="27">
        <v>44778.5</v>
      </c>
      <c r="AO30" s="27">
        <v>44785.708333333336</v>
      </c>
      <c r="AP30" s="27">
        <v>44792.708333333336</v>
      </c>
      <c r="AQ30" s="27">
        <v>44799.708333333336</v>
      </c>
      <c r="AR30" s="17" t="s">
        <v>63</v>
      </c>
      <c r="AS30" s="27">
        <v>44811.208333333336</v>
      </c>
      <c r="AT30" s="27">
        <v>44821.425000000003</v>
      </c>
      <c r="AU30" s="27">
        <v>44826.291666666664</v>
      </c>
      <c r="AV30" s="27">
        <v>44834.333333333336</v>
      </c>
      <c r="AW30" s="27">
        <v>44839.692361111112</v>
      </c>
      <c r="AX30" s="27">
        <v>44845.659722222219</v>
      </c>
      <c r="AY30" s="27">
        <v>44860.587500000001</v>
      </c>
      <c r="AZ30" s="27">
        <v>44866.661805555559</v>
      </c>
      <c r="BA30" s="27">
        <v>44873.708333333336</v>
      </c>
      <c r="BB30" s="27">
        <v>44880.357638888891</v>
      </c>
      <c r="BC30" s="27">
        <v>44895.6875</v>
      </c>
      <c r="BD30" s="27">
        <v>44888.981944444444</v>
      </c>
      <c r="BE30" s="17"/>
      <c r="BF30" s="27">
        <v>44905.084722222222</v>
      </c>
      <c r="BG30" s="27">
        <v>44918.865972222222</v>
      </c>
      <c r="BH30" s="27">
        <v>44921.611111111109</v>
      </c>
      <c r="BI30" s="27">
        <v>44927.166666666664</v>
      </c>
      <c r="BJ30" s="27">
        <v>44934.75</v>
      </c>
      <c r="BK30" s="27">
        <v>44942.006944444445</v>
      </c>
      <c r="BL30" s="17"/>
      <c r="BM30" s="27">
        <v>44948.365277777775</v>
      </c>
      <c r="BN30" s="27">
        <v>44961.282638888886</v>
      </c>
      <c r="BO30" s="27">
        <v>44964.75</v>
      </c>
      <c r="BP30" s="27">
        <v>44970.518750000003</v>
      </c>
      <c r="BQ30" s="27">
        <v>44980.640277777777</v>
      </c>
      <c r="BR30" s="27">
        <v>44987.077777777777</v>
      </c>
      <c r="BS30" s="27">
        <v>45001.1875</v>
      </c>
      <c r="BT30" s="30">
        <v>44999.81527777778</v>
      </c>
      <c r="BU30" s="30">
        <v>45007.513888888891</v>
      </c>
      <c r="BV30" s="30">
        <v>45015.018055555556</v>
      </c>
      <c r="BW30" s="30">
        <v>45020.368055555555</v>
      </c>
      <c r="BX30" s="30">
        <v>45028.791666666664</v>
      </c>
      <c r="BY30" s="30">
        <v>45033.25</v>
      </c>
      <c r="BZ30" s="30">
        <v>45041.770833333336</v>
      </c>
      <c r="CA30" s="30">
        <v>45047.654861111114</v>
      </c>
      <c r="CB30" s="30">
        <v>45056.746527777781</v>
      </c>
      <c r="CC30" s="30">
        <v>45063.732638888891</v>
      </c>
      <c r="CD30" s="30">
        <v>45071.958333333336</v>
      </c>
      <c r="CE30" s="30">
        <v>45080.500694444447</v>
      </c>
      <c r="CF30" s="30">
        <v>45086.25</v>
      </c>
      <c r="CG30" s="72">
        <v>45378.020138888889</v>
      </c>
      <c r="CH30" s="75">
        <v>45391.25</v>
      </c>
      <c r="CI30" s="75">
        <v>45398</v>
      </c>
      <c r="CJ30" s="73">
        <v>45405.208333333336</v>
      </c>
      <c r="CK30" s="73">
        <v>45412.25</v>
      </c>
      <c r="CL30" s="73">
        <v>45419.25</v>
      </c>
      <c r="CM30" s="73">
        <v>45427.041666666664</v>
      </c>
      <c r="CN30" s="73">
        <v>45433.25</v>
      </c>
      <c r="CO30" s="73">
        <v>45441.708333333336</v>
      </c>
      <c r="CP30" s="73">
        <v>45448.708333333336</v>
      </c>
      <c r="CQ30" s="73">
        <v>45455.708333333336</v>
      </c>
      <c r="CR30" s="73">
        <v>45461.25</v>
      </c>
      <c r="CS30" s="73">
        <v>45470.25</v>
      </c>
      <c r="CT30" s="73">
        <v>45475.25</v>
      </c>
      <c r="CU30" s="80">
        <v>45482.875</v>
      </c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ht="13.5">
      <c r="A31" s="83" t="s">
        <v>21</v>
      </c>
      <c r="B31" s="14" t="e">
        <f>+#REF!+2</f>
        <v>#REF!</v>
      </c>
      <c r="C31" s="14" t="e">
        <f>+#REF!+2</f>
        <v>#REF!</v>
      </c>
      <c r="D31" s="14" t="e">
        <f>+#REF!+2</f>
        <v>#REF!</v>
      </c>
      <c r="E31" s="94"/>
      <c r="F31" s="21" t="e">
        <f>+#REF!+2</f>
        <v>#REF!</v>
      </c>
      <c r="G31" s="21" t="e">
        <f>+#REF!+2</f>
        <v>#REF!</v>
      </c>
      <c r="H31" s="21" t="e">
        <f>+#REF!+4</f>
        <v>#REF!</v>
      </c>
      <c r="I31" s="21" t="e">
        <f>+#REF!+2</f>
        <v>#REF!</v>
      </c>
      <c r="J31" s="21" t="e">
        <f>+#REF!+2</f>
        <v>#REF!</v>
      </c>
      <c r="K31" s="21" t="e">
        <f>+#REF!+2</f>
        <v>#REF!</v>
      </c>
      <c r="L31" s="21" t="e">
        <f>+#REF!+2</f>
        <v>#REF!</v>
      </c>
      <c r="M31" s="21" t="e">
        <f>+#REF!+2</f>
        <v>#REF!</v>
      </c>
      <c r="N31" s="21" t="e">
        <f>+#REF!+2</f>
        <v>#REF!</v>
      </c>
      <c r="O31" s="21" t="e">
        <f>+#REF!+2</f>
        <v>#REF!</v>
      </c>
      <c r="P31" s="21" t="e">
        <f>+#REF!+2</f>
        <v>#REF!</v>
      </c>
      <c r="Q31" s="21" t="e">
        <f>+#REF!+2</f>
        <v>#REF!</v>
      </c>
      <c r="R31" s="21" t="e">
        <f>+#REF!+2</f>
        <v>#REF!</v>
      </c>
      <c r="S31" s="21" t="e">
        <f>+#REF!+2</f>
        <v>#REF!</v>
      </c>
      <c r="T31" s="21" t="e">
        <f>+#REF!+2</f>
        <v>#REF!</v>
      </c>
      <c r="U31" s="21" t="e">
        <f>+#REF!+2</f>
        <v>#REF!</v>
      </c>
      <c r="V31" s="21" t="e">
        <f>+#REF!+2</f>
        <v>#REF!</v>
      </c>
      <c r="W31" s="21" t="e">
        <f>+#REF!+2</f>
        <v>#REF!</v>
      </c>
      <c r="X31" s="21" t="e">
        <f>+#REF!+2</f>
        <v>#REF!</v>
      </c>
      <c r="Y31" s="21" t="e">
        <f>+#REF!+2</f>
        <v>#REF!</v>
      </c>
      <c r="Z31" s="21" t="e">
        <f>+#REF!+2</f>
        <v>#REF!</v>
      </c>
      <c r="AA31" s="21" t="e">
        <f>+#REF!+2</f>
        <v>#REF!</v>
      </c>
      <c r="AB31" s="26"/>
      <c r="AC31" s="14" t="e">
        <f>+#REF!+2</f>
        <v>#REF!</v>
      </c>
      <c r="AD31" s="14" t="e">
        <f>+#REF!+2</f>
        <v>#REF!</v>
      </c>
      <c r="AE31" s="14" t="e">
        <f>+#REF!+2</f>
        <v>#REF!</v>
      </c>
      <c r="AF31" s="14" t="e">
        <f>+#REF!+2</f>
        <v>#REF!</v>
      </c>
      <c r="AG31" s="14" t="e">
        <f>+#REF!+2</f>
        <v>#REF!</v>
      </c>
      <c r="AH31" s="14" t="e">
        <f>+#REF!+2</f>
        <v>#REF!</v>
      </c>
      <c r="AI31" s="14" t="e">
        <f>+#REF!+2</f>
        <v>#REF!</v>
      </c>
      <c r="AJ31" s="14">
        <v>44755.319444444445</v>
      </c>
      <c r="AK31" s="14" t="s">
        <v>63</v>
      </c>
      <c r="AL31" s="14">
        <v>44767.826388888891</v>
      </c>
      <c r="AM31" s="14">
        <v>44773.829861111109</v>
      </c>
      <c r="AN31" s="14" t="s">
        <v>63</v>
      </c>
      <c r="AO31" s="14">
        <v>44791.784722222219</v>
      </c>
      <c r="AP31" s="14">
        <v>44796.815972222219</v>
      </c>
      <c r="AQ31" s="13"/>
      <c r="AR31" s="14">
        <v>44821.583333333336</v>
      </c>
      <c r="AS31" s="14">
        <v>44816.583333333336</v>
      </c>
      <c r="AT31" s="14">
        <v>44832.701388888891</v>
      </c>
      <c r="AU31" s="14">
        <v>44830.326388888891</v>
      </c>
      <c r="AV31" s="14">
        <v>44838.208333333336</v>
      </c>
      <c r="AW31" s="14">
        <v>44843.267361111109</v>
      </c>
      <c r="AX31" s="13"/>
      <c r="AY31" s="14">
        <v>44863.833333333336</v>
      </c>
      <c r="AZ31" s="14">
        <v>44873.833333333336</v>
      </c>
      <c r="BA31" s="14">
        <v>44878.583333333336</v>
      </c>
      <c r="BB31" s="14">
        <v>44885.229166666664</v>
      </c>
      <c r="BC31" s="14">
        <v>44899.614583333336</v>
      </c>
      <c r="BD31" s="14">
        <v>44892.583333333336</v>
      </c>
      <c r="BE31" s="13"/>
      <c r="BF31" s="14">
        <v>44908.965277777781</v>
      </c>
      <c r="BG31" s="14">
        <v>44922.541666666664</v>
      </c>
      <c r="BH31" s="14">
        <v>44924.03125</v>
      </c>
      <c r="BI31" s="14">
        <v>44930.371527777781</v>
      </c>
      <c r="BJ31" s="14">
        <v>44936.614583333336</v>
      </c>
      <c r="BK31" s="14">
        <v>44946.295138888891</v>
      </c>
      <c r="BL31" s="13"/>
      <c r="BM31" s="14">
        <v>44952.423611111109</v>
      </c>
      <c r="BN31" s="14">
        <v>44963.402777777781</v>
      </c>
      <c r="BO31" s="14">
        <v>44967.399305555555</v>
      </c>
      <c r="BP31" s="14">
        <v>44974.583333333336</v>
      </c>
      <c r="BQ31" s="13"/>
      <c r="BR31" s="14">
        <v>44989.423611111109</v>
      </c>
      <c r="BS31" s="27">
        <v>45003.541666666664</v>
      </c>
      <c r="BT31" s="30">
        <v>45001.954861111109</v>
      </c>
      <c r="BU31" s="28">
        <v>45010.416666666664</v>
      </c>
      <c r="BV31" s="28">
        <v>45017.208333333336</v>
      </c>
      <c r="BW31" s="28">
        <v>45023.677083333336</v>
      </c>
      <c r="BX31" s="28">
        <v>45030.940972222219</v>
      </c>
      <c r="BY31" s="28">
        <v>45036.609027777777</v>
      </c>
      <c r="BZ31" s="28">
        <v>45044.440972222219</v>
      </c>
      <c r="CA31" s="28">
        <v>45050.260416666664</v>
      </c>
      <c r="CB31" s="28">
        <v>45060.309027777781</v>
      </c>
      <c r="CC31" s="30">
        <v>45067.041666666664</v>
      </c>
      <c r="CD31" s="36" t="s">
        <v>375</v>
      </c>
      <c r="CE31" s="28">
        <v>45083.767361111109</v>
      </c>
      <c r="CF31" s="28">
        <v>45090.354166666664</v>
      </c>
      <c r="CG31" s="75">
        <v>45386.916666666664</v>
      </c>
      <c r="CH31" s="75">
        <v>45388.666666666664</v>
      </c>
      <c r="CI31" s="73">
        <v>45401.041666666664</v>
      </c>
      <c r="CJ31" s="73">
        <v>45408.270833333336</v>
      </c>
      <c r="CK31" s="73">
        <v>45406.354166666664</v>
      </c>
      <c r="CL31" s="73">
        <v>45422.270833333336</v>
      </c>
      <c r="CM31" s="73">
        <v>45430.041666666664</v>
      </c>
      <c r="CN31" s="73">
        <v>45436.270833333336</v>
      </c>
      <c r="CO31" s="73">
        <v>45445.958333333336</v>
      </c>
      <c r="CP31" s="73">
        <v>45452.958333333336</v>
      </c>
      <c r="CQ31" s="73">
        <v>45459.958333333336</v>
      </c>
      <c r="CR31" s="73">
        <v>45466.125</v>
      </c>
      <c r="CS31" s="73">
        <v>45475.125</v>
      </c>
      <c r="CT31" s="73">
        <v>45480.125</v>
      </c>
      <c r="CU31" s="80">
        <v>45487.125</v>
      </c>
    </row>
    <row r="32" spans="1:132" ht="12" customHeight="1">
      <c r="A32" s="89" t="s">
        <v>128</v>
      </c>
      <c r="B32" s="14" t="e">
        <f>+B31+3</f>
        <v>#REF!</v>
      </c>
      <c r="C32" s="14" t="e">
        <f>+C31+3</f>
        <v>#REF!</v>
      </c>
      <c r="D32" s="14" t="e">
        <f>+D31+3</f>
        <v>#REF!</v>
      </c>
      <c r="E32" s="94"/>
      <c r="F32" s="14" t="e">
        <f>+F31+7</f>
        <v>#REF!</v>
      </c>
      <c r="G32" s="14" t="e">
        <f>+G31+7</f>
        <v>#REF!</v>
      </c>
      <c r="H32" s="14" t="e">
        <f>+H31+4</f>
        <v>#REF!</v>
      </c>
      <c r="I32" s="14" t="e">
        <f>+I31+7</f>
        <v>#REF!</v>
      </c>
      <c r="J32" s="14" t="e">
        <f>+J31+7</f>
        <v>#REF!</v>
      </c>
      <c r="K32" s="14" t="e">
        <f>+K31+7</f>
        <v>#REF!</v>
      </c>
      <c r="L32" s="15" t="s">
        <v>68</v>
      </c>
      <c r="M32" s="14" t="e">
        <f t="shared" ref="M32:AI32" si="3">+M31+7</f>
        <v>#REF!</v>
      </c>
      <c r="N32" s="14" t="e">
        <f t="shared" si="3"/>
        <v>#REF!</v>
      </c>
      <c r="O32" s="14" t="e">
        <f t="shared" si="3"/>
        <v>#REF!</v>
      </c>
      <c r="P32" s="14" t="e">
        <f t="shared" si="3"/>
        <v>#REF!</v>
      </c>
      <c r="Q32" s="14" t="e">
        <f t="shared" si="3"/>
        <v>#REF!</v>
      </c>
      <c r="R32" s="14" t="e">
        <f t="shared" si="3"/>
        <v>#REF!</v>
      </c>
      <c r="S32" s="14" t="e">
        <f t="shared" si="3"/>
        <v>#REF!</v>
      </c>
      <c r="T32" s="14" t="e">
        <f t="shared" si="3"/>
        <v>#REF!</v>
      </c>
      <c r="U32" s="14" t="e">
        <f t="shared" si="3"/>
        <v>#REF!</v>
      </c>
      <c r="V32" s="14" t="e">
        <f t="shared" si="3"/>
        <v>#REF!</v>
      </c>
      <c r="W32" s="14" t="e">
        <f t="shared" si="3"/>
        <v>#REF!</v>
      </c>
      <c r="X32" s="14" t="e">
        <f t="shared" si="3"/>
        <v>#REF!</v>
      </c>
      <c r="Y32" s="14" t="e">
        <f t="shared" si="3"/>
        <v>#REF!</v>
      </c>
      <c r="Z32" s="14" t="e">
        <f t="shared" si="3"/>
        <v>#REF!</v>
      </c>
      <c r="AA32" s="14" t="e">
        <f t="shared" si="3"/>
        <v>#REF!</v>
      </c>
      <c r="AB32" s="20"/>
      <c r="AC32" s="14" t="e">
        <f>+AC31+5</f>
        <v>#REF!</v>
      </c>
      <c r="AD32" s="14" t="e">
        <f t="shared" si="3"/>
        <v>#REF!</v>
      </c>
      <c r="AE32" s="14" t="e">
        <f t="shared" si="3"/>
        <v>#REF!</v>
      </c>
      <c r="AF32" s="14" t="e">
        <f t="shared" si="3"/>
        <v>#REF!</v>
      </c>
      <c r="AG32" s="14" t="e">
        <f t="shared" si="3"/>
        <v>#REF!</v>
      </c>
      <c r="AH32" s="14" t="e">
        <f t="shared" si="3"/>
        <v>#REF!</v>
      </c>
      <c r="AI32" s="14" t="e">
        <f t="shared" si="3"/>
        <v>#REF!</v>
      </c>
      <c r="AJ32" s="14" t="s">
        <v>63</v>
      </c>
      <c r="AK32" s="14">
        <v>44765.62222222222</v>
      </c>
      <c r="AL32" s="14" t="s">
        <v>63</v>
      </c>
      <c r="AM32" s="14">
        <v>44775.861111111109</v>
      </c>
      <c r="AN32" s="14" t="s">
        <v>63</v>
      </c>
      <c r="AO32" s="14">
        <v>44793.798611111109</v>
      </c>
      <c r="AP32" s="14" t="s">
        <v>63</v>
      </c>
      <c r="AQ32" s="14">
        <v>44810.395833333336</v>
      </c>
      <c r="AR32" s="14">
        <v>44824.996527777781</v>
      </c>
      <c r="AS32" s="14">
        <v>44819.379861111112</v>
      </c>
      <c r="AT32" s="14">
        <v>44825.355555555558</v>
      </c>
      <c r="AU32" s="14">
        <v>44834.487500000003</v>
      </c>
      <c r="AV32" s="14">
        <v>44842.206944444442</v>
      </c>
      <c r="AW32" s="14">
        <v>44845.154861111114</v>
      </c>
      <c r="AX32" s="14">
        <v>44850.583333333336</v>
      </c>
      <c r="AY32" s="13"/>
      <c r="AZ32" s="14">
        <v>44875.729166666664</v>
      </c>
      <c r="BA32" s="14">
        <v>44880.708333333336</v>
      </c>
      <c r="BB32" s="14">
        <v>44886.934027777781</v>
      </c>
      <c r="BC32" s="14">
        <v>44901.333333333336</v>
      </c>
      <c r="BD32" s="14">
        <v>44894.826388888891</v>
      </c>
      <c r="BE32" s="13"/>
      <c r="BF32" s="14">
        <v>44913.992361111108</v>
      </c>
      <c r="BG32" s="14">
        <v>44925.642361111109</v>
      </c>
      <c r="BH32" s="14">
        <v>44926.15625</v>
      </c>
      <c r="BI32" s="14">
        <v>44934.996527777781</v>
      </c>
      <c r="BJ32" s="14">
        <v>44944.565972222219</v>
      </c>
      <c r="BK32" s="14">
        <v>44948.333333333336</v>
      </c>
      <c r="BL32" s="14">
        <v>44941.625</v>
      </c>
      <c r="BM32" s="14">
        <v>44955.934027777781</v>
      </c>
      <c r="BN32" s="14">
        <v>44965.375</v>
      </c>
      <c r="BO32" s="14">
        <v>44969.900694444441</v>
      </c>
      <c r="BP32" s="14">
        <v>44976.583333333336</v>
      </c>
      <c r="BQ32" s="13"/>
      <c r="BR32" s="14">
        <v>44991.659722222219</v>
      </c>
      <c r="BS32" s="27">
        <v>45006.826388888891</v>
      </c>
      <c r="BT32" s="30">
        <v>45003.84375</v>
      </c>
      <c r="BU32" s="28">
        <v>45013.604166666664</v>
      </c>
      <c r="BV32" s="28">
        <v>45020.695138888892</v>
      </c>
      <c r="BW32" s="28">
        <v>45026.111111111109</v>
      </c>
      <c r="BX32" s="28">
        <v>45032.583333333336</v>
      </c>
      <c r="BY32" s="28">
        <v>45039.661805555559</v>
      </c>
      <c r="BZ32" s="28">
        <v>45046.583333333336</v>
      </c>
      <c r="CA32" s="28">
        <v>45053.802083333336</v>
      </c>
      <c r="CB32" s="28">
        <v>45062.568055555559</v>
      </c>
      <c r="CC32" s="30">
        <v>45070.708333333336</v>
      </c>
      <c r="CD32" s="36" t="s">
        <v>375</v>
      </c>
      <c r="CE32" s="36" t="s">
        <v>375</v>
      </c>
      <c r="CF32" s="28">
        <v>45092.083333333336</v>
      </c>
      <c r="CG32" s="75">
        <v>45389</v>
      </c>
      <c r="CH32" s="75">
        <v>45396.25</v>
      </c>
      <c r="CI32" s="73">
        <v>45403</v>
      </c>
      <c r="CJ32" s="73">
        <v>45410.25</v>
      </c>
      <c r="CK32" s="73">
        <v>45417.25</v>
      </c>
      <c r="CL32" s="73">
        <v>45424.25</v>
      </c>
      <c r="CM32" s="73">
        <v>45432.041666666664</v>
      </c>
      <c r="CN32" s="73">
        <v>45438.25</v>
      </c>
      <c r="CO32" s="73">
        <v>45447.875</v>
      </c>
      <c r="CP32" s="73">
        <v>45454.875</v>
      </c>
      <c r="CQ32" s="73">
        <v>45461.875</v>
      </c>
      <c r="CR32" s="73">
        <v>45468.041666666664</v>
      </c>
      <c r="CS32" s="73">
        <v>45477.041666666664</v>
      </c>
      <c r="CT32" s="73">
        <v>45482.041666666664</v>
      </c>
      <c r="CU32" s="80">
        <v>45489.041666666664</v>
      </c>
    </row>
    <row r="33" spans="1:103" ht="13" customHeight="1">
      <c r="A33" s="89" t="s">
        <v>24</v>
      </c>
      <c r="B33" s="14" t="e">
        <f>+B32+1</f>
        <v>#REF!</v>
      </c>
      <c r="C33" s="14" t="e">
        <f>+C32+1</f>
        <v>#REF!</v>
      </c>
      <c r="D33" s="14" t="e">
        <f>+D32+1</f>
        <v>#REF!</v>
      </c>
      <c r="E33" s="94"/>
      <c r="F33" s="14" t="e">
        <f t="shared" ref="F33:K33" si="4">+F32+1</f>
        <v>#REF!</v>
      </c>
      <c r="G33" s="14" t="e">
        <f t="shared" si="4"/>
        <v>#REF!</v>
      </c>
      <c r="H33" s="14" t="e">
        <f t="shared" si="4"/>
        <v>#REF!</v>
      </c>
      <c r="I33" s="14" t="e">
        <f t="shared" si="4"/>
        <v>#REF!</v>
      </c>
      <c r="J33" s="14" t="e">
        <f t="shared" si="4"/>
        <v>#REF!</v>
      </c>
      <c r="K33" s="14" t="e">
        <f t="shared" si="4"/>
        <v>#REF!</v>
      </c>
      <c r="L33" s="14">
        <v>44594</v>
      </c>
      <c r="M33" s="14" t="e">
        <f t="shared" ref="M33:AI33" si="5">+M32+1</f>
        <v>#REF!</v>
      </c>
      <c r="N33" s="14" t="e">
        <f t="shared" si="5"/>
        <v>#REF!</v>
      </c>
      <c r="O33" s="14" t="e">
        <f t="shared" si="5"/>
        <v>#REF!</v>
      </c>
      <c r="P33" s="14" t="e">
        <f t="shared" si="5"/>
        <v>#REF!</v>
      </c>
      <c r="Q33" s="14" t="e">
        <f t="shared" si="5"/>
        <v>#REF!</v>
      </c>
      <c r="R33" s="14" t="e">
        <f t="shared" si="5"/>
        <v>#REF!</v>
      </c>
      <c r="S33" s="14" t="e">
        <f t="shared" si="5"/>
        <v>#REF!</v>
      </c>
      <c r="T33" s="14" t="e">
        <f t="shared" si="5"/>
        <v>#REF!</v>
      </c>
      <c r="U33" s="14" t="e">
        <f t="shared" si="5"/>
        <v>#REF!</v>
      </c>
      <c r="V33" s="14" t="e">
        <f t="shared" si="5"/>
        <v>#REF!</v>
      </c>
      <c r="W33" s="14" t="e">
        <f t="shared" si="5"/>
        <v>#REF!</v>
      </c>
      <c r="X33" s="14" t="e">
        <f t="shared" si="5"/>
        <v>#REF!</v>
      </c>
      <c r="Y33" s="14" t="e">
        <f t="shared" si="5"/>
        <v>#REF!</v>
      </c>
      <c r="Z33" s="14" t="e">
        <f t="shared" si="5"/>
        <v>#REF!</v>
      </c>
      <c r="AA33" s="14" t="e">
        <f t="shared" si="5"/>
        <v>#REF!</v>
      </c>
      <c r="AB33" s="20"/>
      <c r="AC33" s="14" t="e">
        <f t="shared" si="5"/>
        <v>#REF!</v>
      </c>
      <c r="AD33" s="14" t="e">
        <f t="shared" si="5"/>
        <v>#REF!</v>
      </c>
      <c r="AE33" s="14" t="e">
        <f t="shared" si="5"/>
        <v>#REF!</v>
      </c>
      <c r="AF33" s="14" t="e">
        <f t="shared" si="5"/>
        <v>#REF!</v>
      </c>
      <c r="AG33" s="14" t="e">
        <f t="shared" si="5"/>
        <v>#REF!</v>
      </c>
      <c r="AH33" s="14" t="e">
        <f t="shared" si="5"/>
        <v>#REF!</v>
      </c>
      <c r="AI33" s="14" t="e">
        <f t="shared" si="5"/>
        <v>#REF!</v>
      </c>
      <c r="AJ33" s="14">
        <v>44758</v>
      </c>
      <c r="AK33" s="14" t="s">
        <v>63</v>
      </c>
      <c r="AL33" s="14">
        <v>44769.67083333333</v>
      </c>
      <c r="AM33" s="14" t="s">
        <v>63</v>
      </c>
      <c r="AN33" s="14">
        <v>44783.375</v>
      </c>
      <c r="AO33" s="14" t="s">
        <v>63</v>
      </c>
      <c r="AP33" s="14">
        <v>44799.39166666667</v>
      </c>
      <c r="AQ33" s="13"/>
      <c r="AR33" s="17" t="s">
        <v>63</v>
      </c>
      <c r="AS33" s="14">
        <v>44823.746527777781</v>
      </c>
      <c r="AT33" s="14">
        <v>44835.104166666664</v>
      </c>
      <c r="AU33" s="14">
        <v>44836.105555555558</v>
      </c>
      <c r="AV33" s="14">
        <v>44843.885416666664</v>
      </c>
      <c r="AW33" s="14">
        <v>44846.65625</v>
      </c>
      <c r="AX33" s="14">
        <v>44853.541666666664</v>
      </c>
      <c r="AY33" s="14">
        <v>44867.572222222225</v>
      </c>
      <c r="AZ33" s="13"/>
      <c r="BA33" s="14">
        <v>44883.291666666664</v>
      </c>
      <c r="BB33" s="14">
        <v>44889.086805555555</v>
      </c>
      <c r="BC33" s="14">
        <v>44903.851388888892</v>
      </c>
      <c r="BD33" s="14">
        <v>44897.507638888892</v>
      </c>
      <c r="BE33" s="13"/>
      <c r="BF33" s="14">
        <v>44915.324999999997</v>
      </c>
      <c r="BG33" s="14">
        <v>44927.163194444445</v>
      </c>
      <c r="BH33" s="14">
        <v>44933.695833333331</v>
      </c>
      <c r="BI33" s="14">
        <v>44936.875</v>
      </c>
      <c r="BJ33" s="14">
        <v>44943.197916666664</v>
      </c>
      <c r="BK33" s="14">
        <v>44952.364583333336</v>
      </c>
      <c r="BL33" s="13"/>
      <c r="BM33" s="14">
        <v>44958.166666666664</v>
      </c>
      <c r="BN33" s="14" t="s">
        <v>18</v>
      </c>
      <c r="BO33" s="14">
        <v>44972.583333333336</v>
      </c>
      <c r="BP33" s="14">
        <v>44981.997916666667</v>
      </c>
      <c r="BQ33" s="13"/>
      <c r="BR33" s="27">
        <v>44993.344444444447</v>
      </c>
      <c r="BS33" s="13"/>
      <c r="BT33" s="30">
        <v>45007.875</v>
      </c>
      <c r="BU33" s="28">
        <v>45018.068749999999</v>
      </c>
      <c r="BV33" s="28">
        <v>45025.815972222219</v>
      </c>
      <c r="BW33" s="29"/>
      <c r="BX33" s="28">
        <v>45034.583333333336</v>
      </c>
      <c r="BY33" s="28">
        <v>45042.829861111109</v>
      </c>
      <c r="BZ33" s="28">
        <v>45049.1875</v>
      </c>
      <c r="CA33" s="28">
        <v>45055.854166666664</v>
      </c>
      <c r="CB33" s="28">
        <v>45065.939583333333</v>
      </c>
      <c r="CC33" s="30">
        <v>45072.166666666664</v>
      </c>
      <c r="CD33" s="36" t="s">
        <v>375</v>
      </c>
      <c r="CE33" s="28">
        <v>45089.541666666664</v>
      </c>
      <c r="CF33" s="36" t="s">
        <v>375</v>
      </c>
      <c r="CG33" s="72">
        <v>45397.553472222222</v>
      </c>
      <c r="CH33" s="73">
        <v>45399.854166666664</v>
      </c>
      <c r="CI33" s="76" t="s">
        <v>375</v>
      </c>
      <c r="CJ33" s="73">
        <v>45413.833333333336</v>
      </c>
      <c r="CK33" s="73">
        <v>45420.875</v>
      </c>
      <c r="CL33" s="73">
        <v>45427.875</v>
      </c>
      <c r="CM33" s="73">
        <v>45435.666666666664</v>
      </c>
      <c r="CN33" s="73">
        <v>45441.875</v>
      </c>
      <c r="CO33" s="73">
        <v>45449.708333333336</v>
      </c>
      <c r="CP33" s="73">
        <v>45456.708333333336</v>
      </c>
      <c r="CQ33" s="73">
        <v>45463.708333333336</v>
      </c>
      <c r="CR33" s="73">
        <v>45469.875</v>
      </c>
      <c r="CS33" s="73">
        <v>45478.875</v>
      </c>
      <c r="CT33" s="73">
        <v>45483.875</v>
      </c>
      <c r="CU33" s="80">
        <v>45490.875</v>
      </c>
    </row>
    <row r="34" spans="1:103" ht="12.65" customHeight="1" thickBot="1">
      <c r="A34" s="90" t="s">
        <v>25</v>
      </c>
      <c r="B34" s="44" t="e">
        <f>+B33+3</f>
        <v>#REF!</v>
      </c>
      <c r="C34" s="44" t="e">
        <f>+C33+3</f>
        <v>#REF!</v>
      </c>
      <c r="D34" s="44" t="e">
        <f>+D33+3</f>
        <v>#REF!</v>
      </c>
      <c r="E34" s="95"/>
      <c r="F34" s="44" t="e">
        <f t="shared" ref="F34:K34" si="6">+F33+3</f>
        <v>#REF!</v>
      </c>
      <c r="G34" s="44" t="e">
        <f t="shared" si="6"/>
        <v>#REF!</v>
      </c>
      <c r="H34" s="44" t="e">
        <f t="shared" si="6"/>
        <v>#REF!</v>
      </c>
      <c r="I34" s="44" t="e">
        <f t="shared" si="6"/>
        <v>#REF!</v>
      </c>
      <c r="J34" s="44" t="e">
        <f t="shared" si="6"/>
        <v>#REF!</v>
      </c>
      <c r="K34" s="44" t="e">
        <f t="shared" si="6"/>
        <v>#REF!</v>
      </c>
      <c r="L34" s="44">
        <v>44597</v>
      </c>
      <c r="M34" s="44" t="e">
        <f t="shared" ref="M34:AI34" si="7">+M33+3</f>
        <v>#REF!</v>
      </c>
      <c r="N34" s="44" t="e">
        <f t="shared" si="7"/>
        <v>#REF!</v>
      </c>
      <c r="O34" s="44" t="e">
        <f t="shared" si="7"/>
        <v>#REF!</v>
      </c>
      <c r="P34" s="44" t="e">
        <f t="shared" si="7"/>
        <v>#REF!</v>
      </c>
      <c r="Q34" s="44" t="e">
        <f t="shared" si="7"/>
        <v>#REF!</v>
      </c>
      <c r="R34" s="44" t="e">
        <f t="shared" si="7"/>
        <v>#REF!</v>
      </c>
      <c r="S34" s="44" t="e">
        <f t="shared" si="7"/>
        <v>#REF!</v>
      </c>
      <c r="T34" s="44" t="e">
        <f t="shared" si="7"/>
        <v>#REF!</v>
      </c>
      <c r="U34" s="44" t="e">
        <f t="shared" si="7"/>
        <v>#REF!</v>
      </c>
      <c r="V34" s="44" t="e">
        <f t="shared" si="7"/>
        <v>#REF!</v>
      </c>
      <c r="W34" s="44" t="e">
        <f t="shared" si="7"/>
        <v>#REF!</v>
      </c>
      <c r="X34" s="44" t="e">
        <f t="shared" si="7"/>
        <v>#REF!</v>
      </c>
      <c r="Y34" s="44" t="e">
        <f t="shared" si="7"/>
        <v>#REF!</v>
      </c>
      <c r="Z34" s="44" t="e">
        <f t="shared" si="7"/>
        <v>#REF!</v>
      </c>
      <c r="AA34" s="44" t="e">
        <f t="shared" si="7"/>
        <v>#REF!</v>
      </c>
      <c r="AB34" s="46"/>
      <c r="AC34" s="44" t="e">
        <f t="shared" si="7"/>
        <v>#REF!</v>
      </c>
      <c r="AD34" s="44" t="e">
        <f t="shared" si="7"/>
        <v>#REF!</v>
      </c>
      <c r="AE34" s="44" t="e">
        <f t="shared" si="7"/>
        <v>#REF!</v>
      </c>
      <c r="AF34" s="44" t="e">
        <f t="shared" si="7"/>
        <v>#REF!</v>
      </c>
      <c r="AG34" s="44" t="e">
        <f t="shared" si="7"/>
        <v>#REF!</v>
      </c>
      <c r="AH34" s="44" t="e">
        <f t="shared" si="7"/>
        <v>#REF!</v>
      </c>
      <c r="AI34" s="44" t="e">
        <f t="shared" si="7"/>
        <v>#REF!</v>
      </c>
      <c r="AJ34" s="44">
        <v>44762.404166666667</v>
      </c>
      <c r="AK34" s="44">
        <v>44768.791666666664</v>
      </c>
      <c r="AL34" s="44">
        <v>44772.375</v>
      </c>
      <c r="AM34" s="44">
        <v>44779.041666666664</v>
      </c>
      <c r="AN34" s="44">
        <v>44787.291666666664</v>
      </c>
      <c r="AO34" s="44">
        <v>44796.347916666666</v>
      </c>
      <c r="AP34" s="44">
        <v>44801.413888888892</v>
      </c>
      <c r="AQ34" s="50"/>
      <c r="AR34" s="44">
        <v>44827.708333333336</v>
      </c>
      <c r="AS34" s="44">
        <v>44828.375</v>
      </c>
      <c r="AT34" s="50"/>
      <c r="AU34" s="44">
        <v>44839.041666666664</v>
      </c>
      <c r="AV34" s="44">
        <v>44846</v>
      </c>
      <c r="AW34" s="44">
        <v>44849.340277777781</v>
      </c>
      <c r="AX34" s="44">
        <v>44856.243055555555</v>
      </c>
      <c r="AY34" s="44">
        <v>44870.041666666664</v>
      </c>
      <c r="AZ34" s="44">
        <v>44878.5</v>
      </c>
      <c r="BA34" s="44">
        <v>44885.659722222219</v>
      </c>
      <c r="BB34" s="44">
        <v>44892.029166666667</v>
      </c>
      <c r="BC34" s="44">
        <v>44906.208333333336</v>
      </c>
      <c r="BD34" s="44">
        <v>44900.069444444445</v>
      </c>
      <c r="BE34" s="50"/>
      <c r="BF34" s="44">
        <v>44920.944444444445</v>
      </c>
      <c r="BG34" s="44">
        <v>44931.083333333336</v>
      </c>
      <c r="BH34" s="44">
        <v>44936.37777777778</v>
      </c>
      <c r="BI34" s="44">
        <v>44940.666666666664</v>
      </c>
      <c r="BJ34" s="44">
        <v>44953.5</v>
      </c>
      <c r="BK34" s="44">
        <v>44957.583333333336</v>
      </c>
      <c r="BL34" s="44">
        <v>44950.784722222219</v>
      </c>
      <c r="BM34" s="44">
        <v>44960.666666666664</v>
      </c>
      <c r="BN34" s="51">
        <v>44968.166666666664</v>
      </c>
      <c r="BO34" s="44">
        <v>44974.875</v>
      </c>
      <c r="BP34" s="44">
        <v>44984.666666666664</v>
      </c>
      <c r="BQ34" s="50"/>
      <c r="BR34" s="51">
        <v>44998.232638888891</v>
      </c>
      <c r="BS34" s="51">
        <v>45012.784722222219</v>
      </c>
      <c r="BT34" s="52">
        <v>45010.166666666664</v>
      </c>
      <c r="BU34" s="59">
        <v>45020.708333333336</v>
      </c>
      <c r="BV34" s="59">
        <v>45030.572916666664</v>
      </c>
      <c r="BW34" s="60"/>
      <c r="BX34" s="59">
        <v>45040.666666666664</v>
      </c>
      <c r="BY34" s="59">
        <v>45045.208333333336</v>
      </c>
      <c r="BZ34" s="59">
        <v>45053.861111111109</v>
      </c>
      <c r="CA34" s="59">
        <v>45059.031944444447</v>
      </c>
      <c r="CB34" s="59">
        <v>45067.987500000003</v>
      </c>
      <c r="CC34" s="52">
        <v>45074.375</v>
      </c>
      <c r="CD34" s="45" t="s">
        <v>375</v>
      </c>
      <c r="CE34" s="59">
        <v>45087.166666666664</v>
      </c>
      <c r="CF34" s="59">
        <v>45096.208333333336</v>
      </c>
      <c r="CG34" s="74">
        <v>45400.625</v>
      </c>
      <c r="CH34" s="74">
        <v>45404.208333333336</v>
      </c>
      <c r="CI34" s="74">
        <v>45409.166666666664</v>
      </c>
      <c r="CJ34" s="74">
        <v>45416.166666666664</v>
      </c>
      <c r="CK34" s="74">
        <v>45423.166666666664</v>
      </c>
      <c r="CL34" s="74">
        <v>45430.166666666664</v>
      </c>
      <c r="CM34" s="74">
        <v>45437.958333333336</v>
      </c>
      <c r="CN34" s="74">
        <v>45444.166666666664</v>
      </c>
      <c r="CO34" s="74">
        <v>45454.416666666664</v>
      </c>
      <c r="CP34" s="74">
        <v>45461.416666666664</v>
      </c>
      <c r="CQ34" s="74">
        <v>45468.416666666664</v>
      </c>
      <c r="CR34" s="74">
        <v>45474.583333333336</v>
      </c>
      <c r="CS34" s="74">
        <v>45483.583333333336</v>
      </c>
      <c r="CT34" s="74">
        <v>45488.583333333336</v>
      </c>
      <c r="CU34" s="81">
        <v>45495.583333333336</v>
      </c>
    </row>
    <row r="35" spans="1:10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</row>
    <row r="36" spans="1:103" ht="13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</row>
    <row r="37" spans="1:103" ht="15">
      <c r="A37" s="62" t="s">
        <v>26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0"/>
    </row>
    <row r="38" spans="1:103" ht="13.5">
      <c r="A38" s="64" t="s">
        <v>405</v>
      </c>
      <c r="B38" s="7" t="e">
        <f>+#REF!+1</f>
        <v>#REF!</v>
      </c>
      <c r="C38" s="7" t="e">
        <f t="shared" ref="C38:J38" si="8">+B38+1</f>
        <v>#REF!</v>
      </c>
      <c r="D38" s="7" t="e">
        <f t="shared" si="8"/>
        <v>#REF!</v>
      </c>
      <c r="E38" s="7" t="e">
        <f t="shared" si="8"/>
        <v>#REF!</v>
      </c>
      <c r="F38" s="7" t="e">
        <f t="shared" si="8"/>
        <v>#REF!</v>
      </c>
      <c r="G38" s="7" t="e">
        <f t="shared" si="8"/>
        <v>#REF!</v>
      </c>
      <c r="H38" s="7" t="e">
        <f t="shared" si="8"/>
        <v>#REF!</v>
      </c>
      <c r="I38" s="7" t="e">
        <f t="shared" si="8"/>
        <v>#REF!</v>
      </c>
      <c r="J38" s="7" t="e">
        <f t="shared" si="8"/>
        <v>#REF!</v>
      </c>
      <c r="K38" s="7" t="e">
        <f>+J38+1</f>
        <v>#REF!</v>
      </c>
      <c r="L38" s="7" t="e">
        <f>+K38+1</f>
        <v>#REF!</v>
      </c>
      <c r="M38" s="7">
        <v>1</v>
      </c>
      <c r="N38" s="4"/>
      <c r="O38" s="7">
        <v>1</v>
      </c>
      <c r="P38" s="4"/>
      <c r="Q38" s="7">
        <v>1</v>
      </c>
      <c r="R38" s="7">
        <f>+Q38+1</f>
        <v>2</v>
      </c>
      <c r="S38" s="7">
        <f>+R38+1</f>
        <v>3</v>
      </c>
      <c r="T38" s="7">
        <f>+S38+1</f>
        <v>4</v>
      </c>
      <c r="U38" s="7">
        <f>+T38+1</f>
        <v>5</v>
      </c>
      <c r="V38" s="7">
        <f>+U38+1</f>
        <v>6</v>
      </c>
      <c r="W38" s="7">
        <v>10</v>
      </c>
      <c r="X38" s="7">
        <v>11</v>
      </c>
      <c r="Y38" s="7">
        <v>12</v>
      </c>
      <c r="Z38" s="7">
        <v>13</v>
      </c>
      <c r="AA38" s="7">
        <v>14</v>
      </c>
      <c r="AB38" s="7"/>
      <c r="AC38" s="7">
        <v>15</v>
      </c>
      <c r="AD38" s="7">
        <v>16</v>
      </c>
      <c r="AE38" s="7">
        <v>17</v>
      </c>
      <c r="AF38" s="7">
        <v>18</v>
      </c>
      <c r="AG38" s="7">
        <v>19</v>
      </c>
      <c r="AH38" s="7">
        <v>20</v>
      </c>
      <c r="AI38" s="7">
        <v>21</v>
      </c>
      <c r="AJ38" s="7">
        <v>22</v>
      </c>
      <c r="AK38" s="7">
        <v>23</v>
      </c>
      <c r="AL38" s="7">
        <v>24</v>
      </c>
      <c r="AM38" s="7">
        <v>25</v>
      </c>
      <c r="AN38" s="7">
        <f t="shared" ref="AN38:BJ38" si="9">+AM38+1</f>
        <v>26</v>
      </c>
      <c r="AO38" s="7">
        <f t="shared" si="9"/>
        <v>27</v>
      </c>
      <c r="AP38" s="7">
        <f t="shared" si="9"/>
        <v>28</v>
      </c>
      <c r="AQ38" s="7">
        <f t="shared" si="9"/>
        <v>29</v>
      </c>
      <c r="AR38" s="7">
        <f t="shared" si="9"/>
        <v>30</v>
      </c>
      <c r="AS38" s="7">
        <f t="shared" si="9"/>
        <v>31</v>
      </c>
      <c r="AT38" s="7">
        <f t="shared" si="9"/>
        <v>32</v>
      </c>
      <c r="AU38" s="7">
        <f t="shared" si="9"/>
        <v>33</v>
      </c>
      <c r="AV38" s="7">
        <f t="shared" si="9"/>
        <v>34</v>
      </c>
      <c r="AW38" s="7">
        <f t="shared" si="9"/>
        <v>35</v>
      </c>
      <c r="AX38" s="7">
        <f t="shared" si="9"/>
        <v>36</v>
      </c>
      <c r="AY38" s="7">
        <f t="shared" si="9"/>
        <v>37</v>
      </c>
      <c r="AZ38" s="7">
        <f t="shared" si="9"/>
        <v>38</v>
      </c>
      <c r="BA38" s="7">
        <f t="shared" si="9"/>
        <v>39</v>
      </c>
      <c r="BB38" s="7">
        <f t="shared" si="9"/>
        <v>40</v>
      </c>
      <c r="BC38" s="7">
        <f t="shared" si="9"/>
        <v>41</v>
      </c>
      <c r="BD38" s="7">
        <f t="shared" si="9"/>
        <v>42</v>
      </c>
      <c r="BE38" s="7">
        <f t="shared" si="9"/>
        <v>43</v>
      </c>
      <c r="BF38" s="7">
        <f t="shared" si="9"/>
        <v>44</v>
      </c>
      <c r="BG38" s="7">
        <f t="shared" si="9"/>
        <v>45</v>
      </c>
      <c r="BH38" s="7">
        <f t="shared" si="9"/>
        <v>46</v>
      </c>
      <c r="BI38" s="7">
        <f t="shared" si="9"/>
        <v>47</v>
      </c>
      <c r="BJ38" s="7">
        <f t="shared" si="9"/>
        <v>48</v>
      </c>
      <c r="BK38" s="33">
        <f>+BJ38+1</f>
        <v>49</v>
      </c>
      <c r="BL38" s="33">
        <f>+BK38+1</f>
        <v>50</v>
      </c>
      <c r="BM38" s="33">
        <f>+BL38+1</f>
        <v>51</v>
      </c>
      <c r="BN38" s="33">
        <f>+BM38+1</f>
        <v>52</v>
      </c>
      <c r="BO38" s="33">
        <v>1</v>
      </c>
      <c r="BP38" s="33">
        <v>6</v>
      </c>
      <c r="BQ38" s="33">
        <v>7</v>
      </c>
      <c r="BR38" s="33">
        <v>8</v>
      </c>
      <c r="BS38" s="33">
        <v>9</v>
      </c>
      <c r="BT38" s="33">
        <v>10</v>
      </c>
      <c r="BU38" s="33">
        <v>11</v>
      </c>
      <c r="BV38" s="33">
        <v>12</v>
      </c>
      <c r="BW38" s="33">
        <v>15</v>
      </c>
      <c r="BX38" s="33">
        <v>16</v>
      </c>
      <c r="BY38" s="33">
        <f>+BX38+1</f>
        <v>17</v>
      </c>
      <c r="BZ38" s="33">
        <v>18</v>
      </c>
      <c r="CA38" s="33">
        <v>19</v>
      </c>
      <c r="CB38" s="33">
        <v>20</v>
      </c>
      <c r="CC38" s="33">
        <f>+CB38+1</f>
        <v>21</v>
      </c>
      <c r="CD38" s="33">
        <f>+CC38+1</f>
        <v>22</v>
      </c>
      <c r="CE38" s="33">
        <f>+CD38+1</f>
        <v>23</v>
      </c>
      <c r="CF38" s="33">
        <f>+CE38+1</f>
        <v>24</v>
      </c>
      <c r="CG38" s="38">
        <v>8</v>
      </c>
      <c r="CH38" s="38">
        <v>9</v>
      </c>
      <c r="CI38" s="38">
        <v>10</v>
      </c>
      <c r="CJ38" s="38">
        <v>11</v>
      </c>
      <c r="CK38" s="38">
        <v>12</v>
      </c>
      <c r="CL38" s="38">
        <v>13</v>
      </c>
      <c r="CM38" s="38">
        <v>14</v>
      </c>
      <c r="CN38" s="38">
        <v>15</v>
      </c>
      <c r="CO38" s="38">
        <v>16</v>
      </c>
      <c r="CP38" s="38">
        <v>17</v>
      </c>
      <c r="CQ38" s="38">
        <v>18</v>
      </c>
      <c r="CR38" s="38">
        <v>19</v>
      </c>
      <c r="CS38" s="38">
        <v>20</v>
      </c>
      <c r="CT38" s="38">
        <v>21</v>
      </c>
      <c r="CU38" s="53">
        <v>22</v>
      </c>
    </row>
    <row r="39" spans="1:103" ht="13.5">
      <c r="A39" s="64" t="s">
        <v>124</v>
      </c>
      <c r="B39" s="5" t="str">
        <f>VLOOKUP(MID(B42,1,4),RefNaves!$A$1:$C$158,2,0)</f>
        <v>MSC JEWEL</v>
      </c>
      <c r="C39" s="5" t="str">
        <f>VLOOKUP(MID(C42,1,4),RefNaves!$A$1:$C$158,2,0)</f>
        <v>MSC ELISA</v>
      </c>
      <c r="D39" s="5"/>
      <c r="E39" s="5"/>
      <c r="F39" s="5" t="s">
        <v>153</v>
      </c>
      <c r="G39" s="5" t="s">
        <v>153</v>
      </c>
      <c r="H39" s="5" t="str">
        <f>VLOOKUP(MID(H42,1,4),RefNaves!$A$1:$C$158,2,0)</f>
        <v>MSC BERYL</v>
      </c>
      <c r="I39" s="5" t="str">
        <f>VLOOKUP(MID(I42,1,4),RefNaves!$A$1:$C$158,2,0)</f>
        <v>SEASPAN BRAVO</v>
      </c>
      <c r="J39" s="5" t="str">
        <f>VLOOKUP(MID(J42,1,4),RefNaves!$A$1:$C$158,2,0)</f>
        <v>MSC RUBY</v>
      </c>
      <c r="K39" s="5" t="str">
        <f>VLOOKUP(MID(K42,1,4),RefNaves!$A$1:$C$158,2,0)</f>
        <v>SEASPAN BELIEF</v>
      </c>
      <c r="L39" s="5" t="str">
        <f>VLOOKUP(MID(L42,1,4),RefNaves!$A$1:$C$158,2,0)</f>
        <v>MSC CAPELLA</v>
      </c>
      <c r="M39" s="5" t="str">
        <f>VLOOKUP(MID(M42,1,4),RefNaves!$A$1:$C$158,2,0)</f>
        <v>MSC PERLE</v>
      </c>
      <c r="N39" s="5" t="s">
        <v>125</v>
      </c>
      <c r="O39" s="5" t="s">
        <v>125</v>
      </c>
      <c r="P39" s="5" t="s">
        <v>125</v>
      </c>
      <c r="Q39" s="5" t="s">
        <v>125</v>
      </c>
      <c r="R39" s="5" t="str">
        <f>VLOOKUP(MID(R42,1,4),RefNaves!$A$1:$C$158,2,0)</f>
        <v>SEASPAN BEAUTY</v>
      </c>
      <c r="S39" s="5" t="str">
        <f>VLOOKUP(MID(S42,1,4),RefNaves!$A$1:$C$158,2,0)</f>
        <v>MSC LAUREN</v>
      </c>
      <c r="T39" s="5" t="str">
        <f>VLOOKUP(MID(T42,1,4),RefNaves!$A$1:$C$158,2,0)</f>
        <v>MSC KANOKO</v>
      </c>
      <c r="U39" s="5" t="str">
        <f>VLOOKUP(MID(U42,1,4),RefNaves!$A$1:$C$158,2,0)</f>
        <v>MSC NATASHA</v>
      </c>
      <c r="V39" s="5" t="str">
        <f>VLOOKUP(MID(V42,1,4),RefNaves!$A$1:$C$158,2,0)</f>
        <v>MSC JEWEL</v>
      </c>
      <c r="W39" s="5" t="str">
        <f>VLOOKUP(MID(W42,1,4),RefNaves!$A$1:$C$158,2,0)</f>
        <v>MSC ELISA</v>
      </c>
      <c r="X39" s="5" t="str">
        <f>VLOOKUP(MID(X42,1,4),RefNaves!$A$1:$C$158,2,0)</f>
        <v>SEASPAN BRAVO</v>
      </c>
      <c r="Y39" s="5" t="str">
        <f>VLOOKUP(MID(Y42,1,4),RefNaves!$A$1:$C$158,2,0)</f>
        <v>MSC BERYL</v>
      </c>
      <c r="Z39" s="5" t="str">
        <f>VLOOKUP(MID(Z42,1,4),RefNaves!$A$1:$C$158,2,0)</f>
        <v>MSC RUBY</v>
      </c>
      <c r="AA39" s="5" t="str">
        <f>VLOOKUP(MID(AA42,1,4),RefNaves!$A$1:$C$158,2,0)</f>
        <v>SEASPAN BELIEF</v>
      </c>
      <c r="AB39" s="5" t="str">
        <f>VLOOKUP(MID(AB42,1,4),RefNaves!$A$1:$C$158,2,0)</f>
        <v>MSC CAPELLA</v>
      </c>
      <c r="AC39" s="5" t="str">
        <f>VLOOKUP(MID(AC42,1,4),RefNaves!$A$1:$C$158,2,0)</f>
        <v>SEASPAN BEAUTY</v>
      </c>
      <c r="AD39" s="5" t="str">
        <f>VLOOKUP(MID(AD42,1,4),RefNaves!$A$1:$C$158,2,0)</f>
        <v>MSC PERLE</v>
      </c>
      <c r="AE39" s="5" t="str">
        <f>VLOOKUP(MID(AE42,1,4),RefNaves!$A$1:$C$158,2,0)</f>
        <v>MSC EMMA</v>
      </c>
      <c r="AF39" s="5" t="str">
        <f>VLOOKUP(MID(AF42,1,4),RefNaves!$A$1:$C$158,2,0)</f>
        <v>MSC KANOKO</v>
      </c>
      <c r="AG39" s="5" t="str">
        <f>VLOOKUP(MID(AG42,1,4),RefNaves!$A$1:$C$158,2,0)</f>
        <v>MSC NATASHA</v>
      </c>
      <c r="AH39" s="5" t="str">
        <f>VLOOKUP(MID(AH42,1,4),RefNaves!$A$1:$C$158,2,0)</f>
        <v>MSC JEWEL</v>
      </c>
      <c r="AI39" s="5" t="str">
        <f>VLOOKUP(MID(AI42,1,4),RefNaves!$A$1:$C$158,2,0)</f>
        <v>MSC ELISA</v>
      </c>
      <c r="AJ39" s="5" t="str">
        <f>VLOOKUP(MID(AJ42,1,4),RefNaves!$A$1:$C$158,2,0)</f>
        <v>SEASPAN BRAVO</v>
      </c>
      <c r="AK39" s="5" t="str">
        <f>VLOOKUP(MID(AK42,1,4),RefNaves!$A$1:$C$158,2,0)</f>
        <v>MSC BERYL</v>
      </c>
      <c r="AL39" s="5" t="str">
        <f>VLOOKUP(MID(AL42,1,4),RefNaves!$A$1:$C$158,2,0)</f>
        <v>MSC RUBY</v>
      </c>
      <c r="AM39" s="5" t="str">
        <f>VLOOKUP(MID(AM42,1,4),RefNaves!$A$1:$C$158,2,0)</f>
        <v>SEASPAN BELIEF</v>
      </c>
      <c r="AN39" s="5" t="str">
        <f>VLOOKUP(MID(AN42,1,4),RefNaves!$A$1:$C$158,2,0)</f>
        <v>MSC CAPELLA</v>
      </c>
      <c r="AO39" s="5" t="str">
        <f>VLOOKUP(MID(AO42,1,4),RefNaves!$A$1:$C$158,2,0)</f>
        <v>SEASPAN BEAUTY</v>
      </c>
      <c r="AP39" s="5" t="str">
        <f>VLOOKUP(MID(AP42,1,4),RefNaves!$A$1:$C$158,2,0)</f>
        <v>MSC PERLE</v>
      </c>
      <c r="AQ39" s="5" t="str">
        <f>VLOOKUP(MID(AQ42,1,4),RefNaves!$A$1:$C$158,2,0)</f>
        <v>MSC EMMA</v>
      </c>
      <c r="AR39" s="5" t="str">
        <f>VLOOKUP(MID(AR42,1,4),RefNaves!$A$1:$C$158,2,0)</f>
        <v>MSC KANOKO</v>
      </c>
      <c r="AS39" s="5" t="str">
        <f>VLOOKUP(MID(AS42,1,4),RefNaves!$A$1:$C$158,2,0)</f>
        <v>MSC NATASHA</v>
      </c>
      <c r="AT39" s="5" t="str">
        <f>VLOOKUP(MID(AT42,1,4),RefNaves!$A$1:$C$158,2,0)</f>
        <v>MSC ELISA</v>
      </c>
      <c r="AU39" s="5" t="str">
        <f>VLOOKUP(MID(AU42,1,4),RefNaves!$A$1:$C$158,2,0)</f>
        <v>MSC JEWEL</v>
      </c>
      <c r="AV39" s="5" t="str">
        <f>VLOOKUP(MID(AV42,1,4),RefNaves!$A$1:$C$158,2,0)</f>
        <v>SEASPAN BRAVO</v>
      </c>
      <c r="AW39" s="5" t="s">
        <v>232</v>
      </c>
      <c r="AX39" s="5" t="str">
        <f>VLOOKUP(MID(AX42,1,4),RefNaves!$A$1:$C$158,2,0)</f>
        <v>MSC RUBY</v>
      </c>
      <c r="AY39" s="5" t="str">
        <f>VLOOKUP(MID(AY42,1,4),RefNaves!$A$1:$C$158,2,0)</f>
        <v>SEASPAN BELIEF</v>
      </c>
      <c r="AZ39" s="5" t="s">
        <v>235</v>
      </c>
      <c r="BA39" s="5" t="s">
        <v>72</v>
      </c>
      <c r="BB39" s="5" t="s">
        <v>52</v>
      </c>
      <c r="BC39" s="5" t="s">
        <v>244</v>
      </c>
      <c r="BD39" s="5" t="s">
        <v>189</v>
      </c>
      <c r="BE39" s="5" t="s">
        <v>62</v>
      </c>
      <c r="BF39" s="5" t="s">
        <v>265</v>
      </c>
      <c r="BG39" s="5" t="s">
        <v>69</v>
      </c>
      <c r="BH39" s="5" t="s">
        <v>44</v>
      </c>
      <c r="BI39" s="5" t="s">
        <v>232</v>
      </c>
      <c r="BJ39" s="5" t="s">
        <v>74</v>
      </c>
      <c r="BK39" s="5" t="s">
        <v>65</v>
      </c>
      <c r="BL39" s="5" t="s">
        <v>235</v>
      </c>
      <c r="BM39" s="5" t="s">
        <v>72</v>
      </c>
      <c r="BN39" s="5" t="s">
        <v>52</v>
      </c>
      <c r="BO39" s="5" t="s">
        <v>280</v>
      </c>
      <c r="BP39" s="5" t="s">
        <v>244</v>
      </c>
      <c r="BQ39" s="5" t="s">
        <v>60</v>
      </c>
      <c r="BR39" s="5" t="s">
        <v>189</v>
      </c>
      <c r="BS39" s="5" t="s">
        <v>282</v>
      </c>
      <c r="BT39" s="5" t="s">
        <v>291</v>
      </c>
      <c r="BU39" s="5" t="s">
        <v>293</v>
      </c>
      <c r="BV39" s="5" t="s">
        <v>44</v>
      </c>
      <c r="BW39" s="5" t="s">
        <v>74</v>
      </c>
      <c r="BX39" s="5" t="s">
        <v>235</v>
      </c>
      <c r="BY39" s="5" t="s">
        <v>72</v>
      </c>
      <c r="BZ39" s="5" t="s">
        <v>315</v>
      </c>
      <c r="CA39" s="5" t="s">
        <v>280</v>
      </c>
      <c r="CB39" s="5" t="s">
        <v>342</v>
      </c>
      <c r="CC39" s="5" t="s">
        <v>60</v>
      </c>
      <c r="CD39" s="5" t="s">
        <v>189</v>
      </c>
      <c r="CE39" s="5" t="s">
        <v>282</v>
      </c>
      <c r="CF39" s="5" t="s">
        <v>291</v>
      </c>
      <c r="CG39" s="87" t="s">
        <v>361</v>
      </c>
      <c r="CH39" s="87" t="s">
        <v>389</v>
      </c>
      <c r="CI39" s="87" t="s">
        <v>362</v>
      </c>
      <c r="CJ39" s="87" t="s">
        <v>418</v>
      </c>
      <c r="CK39" s="87" t="s">
        <v>380</v>
      </c>
      <c r="CL39" s="87" t="s">
        <v>419</v>
      </c>
      <c r="CM39" s="87" t="s">
        <v>381</v>
      </c>
      <c r="CN39" s="87" t="s">
        <v>382</v>
      </c>
      <c r="CO39" s="87" t="s">
        <v>44</v>
      </c>
      <c r="CP39" s="87" t="s">
        <v>384</v>
      </c>
      <c r="CQ39" s="87" t="s">
        <v>72</v>
      </c>
      <c r="CR39" s="87" t="s">
        <v>235</v>
      </c>
      <c r="CS39" s="87" t="s">
        <v>485</v>
      </c>
      <c r="CT39" s="87" t="s">
        <v>361</v>
      </c>
      <c r="CU39" s="88" t="s">
        <v>389</v>
      </c>
    </row>
    <row r="40" spans="1:103" ht="13.5">
      <c r="A40" s="64" t="s">
        <v>123</v>
      </c>
      <c r="B40" s="5" t="str">
        <f>VLOOKUP(MID(B42,1,4),RefNaves!$A$1:$C$158,3,0)</f>
        <v>MSC</v>
      </c>
      <c r="C40" s="5" t="str">
        <f>VLOOKUP(MID(C42,1,4),RefNaves!$A$1:$C$158,3,0)</f>
        <v xml:space="preserve">MSC  </v>
      </c>
      <c r="D40" s="5"/>
      <c r="E40" s="5"/>
      <c r="F40" s="5"/>
      <c r="G40" s="5"/>
      <c r="H40" s="5" t="str">
        <f>VLOOKUP(MID(H42,1,4),RefNaves!$A$1:$C$158,3,0)</f>
        <v xml:space="preserve">MSC   </v>
      </c>
      <c r="I40" s="5" t="str">
        <f>VLOOKUP(MID(I42,1,4),RefNaves!$A$1:$C$158,3,0)</f>
        <v>ONE</v>
      </c>
      <c r="J40" s="5" t="str">
        <f>VLOOKUP(MID(J42,1,4),RefNaves!$A$1:$C$158,3,0)</f>
        <v xml:space="preserve">MSC  </v>
      </c>
      <c r="K40" s="5" t="str">
        <f>VLOOKUP(MID(K42,1,4),RefNaves!$A$1:$C$158,3,0)</f>
        <v>ONE</v>
      </c>
      <c r="L40" s="5" t="str">
        <f>VLOOKUP(MID(L42,1,4),RefNaves!$A$1:$C$158,3,0)</f>
        <v xml:space="preserve">MSC   </v>
      </c>
      <c r="M40" s="5" t="str">
        <f>VLOOKUP(MID(M42,1,4),RefNaves!$A$1:$C$158,3,0)</f>
        <v xml:space="preserve">MSC  </v>
      </c>
      <c r="N40" s="5"/>
      <c r="O40" s="5"/>
      <c r="P40" s="5"/>
      <c r="Q40" s="5"/>
      <c r="R40" s="5" t="str">
        <f>VLOOKUP(MID(R42,1,4),RefNaves!$A$1:$C$158,3,0)</f>
        <v>ONE</v>
      </c>
      <c r="S40" s="5" t="str">
        <f>VLOOKUP(MID(S42,1,4),RefNaves!$A$1:$C$158,3,0)</f>
        <v>MSC</v>
      </c>
      <c r="T40" s="5" t="str">
        <f>VLOOKUP(MID(T42,1,4),RefNaves!$A$1:$C$158,3,0)</f>
        <v>MSC</v>
      </c>
      <c r="U40" s="5" t="str">
        <f>VLOOKUP(MID(U42,1,4),RefNaves!$A$1:$C$158,3,0)</f>
        <v xml:space="preserve">MSC  </v>
      </c>
      <c r="V40" s="5" t="str">
        <f>VLOOKUP(MID(V42,1,4),RefNaves!$A$1:$C$158,3,0)</f>
        <v>MSC</v>
      </c>
      <c r="W40" s="5" t="str">
        <f>VLOOKUP(MID(W42,1,4),RefNaves!$A$1:$C$158,3,0)</f>
        <v xml:space="preserve">MSC  </v>
      </c>
      <c r="X40" s="5" t="str">
        <f>VLOOKUP(MID(X42,1,4),RefNaves!$A$1:$C$158,3,0)</f>
        <v>ONE</v>
      </c>
      <c r="Y40" s="5" t="str">
        <f>VLOOKUP(MID(Y42,1,4),RefNaves!$A$1:$C$158,3,0)</f>
        <v xml:space="preserve">MSC   </v>
      </c>
      <c r="Z40" s="5" t="str">
        <f>VLOOKUP(MID(Z42,1,4),RefNaves!$A$1:$C$158,3,0)</f>
        <v xml:space="preserve">MSC  </v>
      </c>
      <c r="AA40" s="5" t="str">
        <f>VLOOKUP(MID(AA42,1,4),RefNaves!$A$1:$C$158,3,0)</f>
        <v>ONE</v>
      </c>
      <c r="AB40" s="5" t="str">
        <f>VLOOKUP(MID(AB42,1,4),RefNaves!$A$1:$C$158,3,0)</f>
        <v xml:space="preserve">MSC   </v>
      </c>
      <c r="AC40" s="5" t="str">
        <f>VLOOKUP(MID(AC42,1,4),RefNaves!$A$1:$C$158,3,0)</f>
        <v>ONE</v>
      </c>
      <c r="AD40" s="5" t="str">
        <f>VLOOKUP(MID(AD42,1,4),RefNaves!$A$1:$C$158,3,0)</f>
        <v xml:space="preserve">MSC  </v>
      </c>
      <c r="AE40" s="5" t="str">
        <f>VLOOKUP(MID(AE42,1,4),RefNaves!$A$1:$C$158,3,0)</f>
        <v>MSC</v>
      </c>
      <c r="AF40" s="5" t="str">
        <f>VLOOKUP(MID(AF42,1,4),RefNaves!$A$1:$C$158,3,0)</f>
        <v>MSC</v>
      </c>
      <c r="AG40" s="5" t="str">
        <f>VLOOKUP(MID(AG42,1,4),RefNaves!$A$1:$C$158,3,0)</f>
        <v xml:space="preserve">MSC  </v>
      </c>
      <c r="AH40" s="5" t="str">
        <f>VLOOKUP(MID(AH42,1,4),RefNaves!$A$1:$C$158,3,0)</f>
        <v>MSC</v>
      </c>
      <c r="AI40" s="5" t="str">
        <f>VLOOKUP(MID(AI42,1,4),RefNaves!$A$1:$C$158,3,0)</f>
        <v xml:space="preserve">MSC  </v>
      </c>
      <c r="AJ40" s="5" t="str">
        <f>VLOOKUP(MID(AJ42,1,4),RefNaves!$A$1:$C$158,3,0)</f>
        <v>ONE</v>
      </c>
      <c r="AK40" s="5" t="str">
        <f>VLOOKUP(MID(AK42,1,4),RefNaves!$A$1:$C$158,3,0)</f>
        <v xml:space="preserve">MSC   </v>
      </c>
      <c r="AL40" s="5" t="str">
        <f>VLOOKUP(MID(AL42,1,4),RefNaves!$A$1:$C$158,3,0)</f>
        <v xml:space="preserve">MSC  </v>
      </c>
      <c r="AM40" s="5" t="str">
        <f>VLOOKUP(MID(AM42,1,4),RefNaves!$A$1:$C$158,3,0)</f>
        <v>ONE</v>
      </c>
      <c r="AN40" s="5" t="str">
        <f>VLOOKUP(MID(AN42,1,4),RefNaves!$A$1:$C$158,3,0)</f>
        <v xml:space="preserve">MSC   </v>
      </c>
      <c r="AO40" s="5" t="str">
        <f>VLOOKUP(MID(AO42,1,4),RefNaves!$A$1:$C$158,3,0)</f>
        <v>ONE</v>
      </c>
      <c r="AP40" s="5" t="str">
        <f>VLOOKUP(MID(AP42,1,4),RefNaves!$A$1:$C$158,3,0)</f>
        <v xml:space="preserve">MSC  </v>
      </c>
      <c r="AQ40" s="5" t="str">
        <f>VLOOKUP(MID(AQ42,1,4),RefNaves!$A$1:$C$158,3,0)</f>
        <v>MSC</v>
      </c>
      <c r="AR40" s="5" t="str">
        <f>VLOOKUP(MID(AR42,1,4),RefNaves!$A$1:$C$158,3,0)</f>
        <v>MSC</v>
      </c>
      <c r="AS40" s="5" t="str">
        <f>VLOOKUP(MID(AS42,1,4),RefNaves!$A$1:$C$158,3,0)</f>
        <v xml:space="preserve">MSC  </v>
      </c>
      <c r="AT40" s="5" t="str">
        <f>VLOOKUP(MID(AT42,1,4),RefNaves!$A$1:$C$158,3,0)</f>
        <v xml:space="preserve">MSC  </v>
      </c>
      <c r="AU40" s="5" t="str">
        <f>VLOOKUP(MID(AU42,1,4),RefNaves!$A$1:$C$158,3,0)</f>
        <v>MSC</v>
      </c>
      <c r="AV40" s="5" t="str">
        <f>VLOOKUP(MID(AV42,1,4),RefNaves!$A$1:$C$158,3,0)</f>
        <v>ONE</v>
      </c>
      <c r="AW40" s="5" t="s">
        <v>35</v>
      </c>
      <c r="AX40" s="5" t="str">
        <f>VLOOKUP(MID(AX42,1,4),RefNaves!$A$1:$C$158,3,0)</f>
        <v xml:space="preserve">MSC  </v>
      </c>
      <c r="AY40" s="5" t="str">
        <f>VLOOKUP(MID(AY42,1,4),RefNaves!$A$1:$C$158,3,0)</f>
        <v>ONE</v>
      </c>
      <c r="AZ40" s="5" t="s">
        <v>35</v>
      </c>
      <c r="BA40" s="5" t="str">
        <f>VLOOKUP(MID(BA42,1,4),RefNaves!$A$1:$C$158,3,0)</f>
        <v>ONE</v>
      </c>
      <c r="BB40" s="5" t="str">
        <f>VLOOKUP(MID(BB42,1,4),RefNaves!$A$1:$C$158,3,0)</f>
        <v xml:space="preserve">MSC  </v>
      </c>
      <c r="BC40" s="5" t="s">
        <v>45</v>
      </c>
      <c r="BD40" s="5" t="str">
        <f>VLOOKUP(MID(BD42,1,4),RefNaves!$A$1:$C$158,3,0)</f>
        <v>MSC</v>
      </c>
      <c r="BE40" s="5" t="str">
        <f>VLOOKUP(MID(BE42,1,4),RefNaves!$A$1:$C$158,3,0)</f>
        <v>MSC</v>
      </c>
      <c r="BF40" s="5" t="s">
        <v>45</v>
      </c>
      <c r="BG40" s="5" t="str">
        <f>VLOOKUP(MID(BG42,1,4),RefNaves!$A$1:$C$158,3,0)</f>
        <v>MSC</v>
      </c>
      <c r="BH40" s="5" t="str">
        <f>VLOOKUP(MID(BH42,1,4),RefNaves!$A$1:$C$158,3,0)</f>
        <v>ONE</v>
      </c>
      <c r="BI40" s="5" t="s">
        <v>45</v>
      </c>
      <c r="BJ40" s="5" t="s">
        <v>45</v>
      </c>
      <c r="BK40" s="5" t="str">
        <f>VLOOKUP(MID(BK42,1,4),RefNaves!$A$1:$C$158,3,0)</f>
        <v>ONE</v>
      </c>
      <c r="BL40" s="5" t="s">
        <v>35</v>
      </c>
      <c r="BM40" s="5" t="str">
        <f>VLOOKUP(MID(BM42,1,4),RefNaves!$A$1:$C$158,3,0)</f>
        <v>ONE</v>
      </c>
      <c r="BN40" s="5" t="str">
        <f>VLOOKUP(MID(BN42,1,4),RefNaves!$A$1:$C$158,3,0)</f>
        <v xml:space="preserve">MSC  </v>
      </c>
      <c r="BO40" s="5" t="s">
        <v>35</v>
      </c>
      <c r="BP40" s="5" t="s">
        <v>35</v>
      </c>
      <c r="BQ40" s="5" t="str">
        <f>VLOOKUP(MID(BQ42,1,4),RefNaves!$A$1:$C$158,3,0)</f>
        <v xml:space="preserve">MSC  </v>
      </c>
      <c r="BR40" s="5" t="s">
        <v>45</v>
      </c>
      <c r="BS40" s="5" t="s">
        <v>45</v>
      </c>
      <c r="BT40" s="5" t="s">
        <v>45</v>
      </c>
      <c r="BU40" s="5" t="s">
        <v>45</v>
      </c>
      <c r="BV40" s="5" t="s">
        <v>45</v>
      </c>
      <c r="BW40" s="5" t="s">
        <v>45</v>
      </c>
      <c r="BX40" s="5" t="s">
        <v>45</v>
      </c>
      <c r="BY40" s="5" t="s">
        <v>11</v>
      </c>
      <c r="BZ40" s="5" t="s">
        <v>45</v>
      </c>
      <c r="CA40" s="5" t="s">
        <v>45</v>
      </c>
      <c r="CB40" s="5" t="s">
        <v>45</v>
      </c>
      <c r="CC40" s="5" t="s">
        <v>45</v>
      </c>
      <c r="CD40" s="5" t="s">
        <v>45</v>
      </c>
      <c r="CE40" s="5" t="s">
        <v>45</v>
      </c>
      <c r="CF40" s="5" t="s">
        <v>45</v>
      </c>
      <c r="CG40" s="37" t="s">
        <v>35</v>
      </c>
      <c r="CH40" s="37" t="s">
        <v>35</v>
      </c>
      <c r="CI40" s="37" t="s">
        <v>35</v>
      </c>
      <c r="CJ40" s="37" t="s">
        <v>35</v>
      </c>
      <c r="CK40" s="37" t="s">
        <v>35</v>
      </c>
      <c r="CL40" s="37" t="s">
        <v>35</v>
      </c>
      <c r="CM40" s="37" t="s">
        <v>35</v>
      </c>
      <c r="CN40" s="37" t="s">
        <v>35</v>
      </c>
      <c r="CO40" s="37" t="s">
        <v>11</v>
      </c>
      <c r="CP40" s="37" t="s">
        <v>35</v>
      </c>
      <c r="CQ40" s="37" t="s">
        <v>11</v>
      </c>
      <c r="CR40" s="37" t="s">
        <v>35</v>
      </c>
      <c r="CS40" s="37" t="s">
        <v>11</v>
      </c>
      <c r="CT40" s="37" t="s">
        <v>35</v>
      </c>
      <c r="CU40" s="41" t="s">
        <v>35</v>
      </c>
    </row>
    <row r="41" spans="1:103" ht="13.5">
      <c r="A41" s="64" t="s">
        <v>370</v>
      </c>
      <c r="B41" s="5" t="str">
        <f>MID(B42,5,5)</f>
        <v>0134W</v>
      </c>
      <c r="C41" s="5" t="str">
        <f>MID(C42,5,5)</f>
        <v>0135W</v>
      </c>
      <c r="D41" s="5"/>
      <c r="E41" s="5"/>
      <c r="F41" s="5" t="str">
        <f t="shared" ref="F41:M41" si="10">MID(F42,5,5)</f>
        <v/>
      </c>
      <c r="G41" s="5" t="str">
        <f t="shared" si="10"/>
        <v/>
      </c>
      <c r="H41" s="5" t="str">
        <f t="shared" si="10"/>
        <v>0137W</v>
      </c>
      <c r="I41" s="5" t="str">
        <f t="shared" si="10"/>
        <v>2136W</v>
      </c>
      <c r="J41" s="5" t="str">
        <f t="shared" si="10"/>
        <v>0138W</v>
      </c>
      <c r="K41" s="5" t="str">
        <f t="shared" si="10"/>
        <v>2139W</v>
      </c>
      <c r="L41" s="5" t="str">
        <f t="shared" si="10"/>
        <v>0140W</v>
      </c>
      <c r="M41" s="5" t="str">
        <f t="shared" si="10"/>
        <v>0143W</v>
      </c>
      <c r="N41" s="5"/>
      <c r="O41" s="5"/>
      <c r="P41" s="5"/>
      <c r="Q41" s="5"/>
      <c r="R41" s="5" t="str">
        <f>MID(R42,5,5)</f>
        <v>2141W</v>
      </c>
      <c r="S41" s="5" t="str">
        <f>MID(S42,5,5)</f>
        <v>0144W</v>
      </c>
      <c r="T41" s="5" t="str">
        <f>MID(T42,5,5)</f>
        <v>0145W</v>
      </c>
      <c r="U41" s="5" t="str">
        <f>MID(U42,5,5)</f>
        <v>0146W</v>
      </c>
      <c r="V41" s="5" t="str">
        <f>MID(V42,5,5)</f>
        <v>0147W</v>
      </c>
      <c r="W41" s="5" t="str">
        <f t="shared" ref="W41:AD41" si="11">MID(W42,5,5)</f>
        <v>0148W</v>
      </c>
      <c r="X41" s="5" t="str">
        <f t="shared" si="11"/>
        <v>2149W</v>
      </c>
      <c r="Y41" s="5" t="str">
        <f t="shared" si="11"/>
        <v>0201W</v>
      </c>
      <c r="Z41" s="5" t="str">
        <f t="shared" si="11"/>
        <v>0202W</v>
      </c>
      <c r="AA41" s="5" t="str">
        <f t="shared" si="11"/>
        <v>2203W</v>
      </c>
      <c r="AB41" s="5" t="str">
        <f t="shared" si="11"/>
        <v>0204W</v>
      </c>
      <c r="AC41" s="5" t="str">
        <f t="shared" si="11"/>
        <v>2206W</v>
      </c>
      <c r="AD41" s="5" t="str">
        <f t="shared" si="11"/>
        <v>0207W</v>
      </c>
      <c r="AE41" s="5" t="str">
        <f>MID(AE42,5,5)</f>
        <v>0208W</v>
      </c>
      <c r="AF41" s="5" t="str">
        <f>MID(AF42,5,5)</f>
        <v>0209W</v>
      </c>
      <c r="AG41" s="5" t="str">
        <f t="shared" ref="AG41:BR41" si="12">MID(AG42,5,5)</f>
        <v>0210W</v>
      </c>
      <c r="AH41" s="5" t="str">
        <f t="shared" si="12"/>
        <v>0211W</v>
      </c>
      <c r="AI41" s="5" t="str">
        <f t="shared" si="12"/>
        <v>0212W</v>
      </c>
      <c r="AJ41" s="5" t="str">
        <f t="shared" si="12"/>
        <v>2213W</v>
      </c>
      <c r="AK41" s="5" t="str">
        <f t="shared" si="12"/>
        <v>0215W</v>
      </c>
      <c r="AL41" s="5" t="str">
        <f t="shared" si="12"/>
        <v>0216W</v>
      </c>
      <c r="AM41" s="5" t="str">
        <f t="shared" si="12"/>
        <v>2217W</v>
      </c>
      <c r="AN41" s="5" t="str">
        <f t="shared" si="12"/>
        <v>0218W</v>
      </c>
      <c r="AO41" s="5" t="str">
        <f t="shared" si="12"/>
        <v>2219W</v>
      </c>
      <c r="AP41" s="5" t="str">
        <f t="shared" si="12"/>
        <v>0220W</v>
      </c>
      <c r="AQ41" s="5" t="str">
        <f t="shared" si="12"/>
        <v>0221W</v>
      </c>
      <c r="AR41" s="5" t="str">
        <f t="shared" si="12"/>
        <v>0223W</v>
      </c>
      <c r="AS41" s="5" t="str">
        <f t="shared" si="12"/>
        <v>0224W</v>
      </c>
      <c r="AT41" s="5" t="str">
        <f t="shared" si="12"/>
        <v>0225W</v>
      </c>
      <c r="AU41" s="5" t="str">
        <f t="shared" si="12"/>
        <v>0226W</v>
      </c>
      <c r="AV41" s="5" t="str">
        <f t="shared" si="12"/>
        <v>2227W</v>
      </c>
      <c r="AW41" s="5" t="str">
        <f t="shared" si="12"/>
        <v>0229W</v>
      </c>
      <c r="AX41" s="5" t="str">
        <f t="shared" si="12"/>
        <v>0230W</v>
      </c>
      <c r="AY41" s="5" t="str">
        <f t="shared" si="12"/>
        <v>2231W</v>
      </c>
      <c r="AZ41" s="5" t="str">
        <f t="shared" si="12"/>
        <v>0232W</v>
      </c>
      <c r="BA41" s="5" t="str">
        <f t="shared" si="12"/>
        <v>2233W</v>
      </c>
      <c r="BB41" s="5" t="str">
        <f t="shared" si="12"/>
        <v>0234W</v>
      </c>
      <c r="BC41" s="5" t="str">
        <f t="shared" si="12"/>
        <v>0236W</v>
      </c>
      <c r="BD41" s="5" t="str">
        <f t="shared" si="12"/>
        <v>0237W</v>
      </c>
      <c r="BE41" s="5" t="str">
        <f t="shared" si="12"/>
        <v>0238W</v>
      </c>
      <c r="BF41" s="5" t="s">
        <v>264</v>
      </c>
      <c r="BG41" s="5" t="str">
        <f t="shared" si="12"/>
        <v>0241W</v>
      </c>
      <c r="BH41" s="5" t="s">
        <v>267</v>
      </c>
      <c r="BI41" s="5" t="str">
        <f t="shared" si="12"/>
        <v>0243W</v>
      </c>
      <c r="BJ41" s="5" t="str">
        <f t="shared" si="12"/>
        <v>0244W</v>
      </c>
      <c r="BK41" s="5" t="str">
        <f t="shared" si="12"/>
        <v>2245W</v>
      </c>
      <c r="BL41" s="5" t="str">
        <f t="shared" si="12"/>
        <v>0246W</v>
      </c>
      <c r="BM41" s="5" t="str">
        <f t="shared" si="12"/>
        <v>2247W</v>
      </c>
      <c r="BN41" s="5" t="str">
        <f t="shared" si="12"/>
        <v>0248W</v>
      </c>
      <c r="BO41" s="5" t="str">
        <f t="shared" si="12"/>
        <v>0249W</v>
      </c>
      <c r="BP41" s="5" t="str">
        <f t="shared" si="12"/>
        <v>0250W</v>
      </c>
      <c r="BQ41" s="5" t="str">
        <f t="shared" si="12"/>
        <v>0251W</v>
      </c>
      <c r="BR41" s="5" t="str">
        <f t="shared" si="12"/>
        <v>0252W</v>
      </c>
      <c r="BS41" s="5" t="str">
        <f>MID(BS42,5,5)</f>
        <v>0301W</v>
      </c>
      <c r="BT41" s="5" t="str">
        <f>MID(BT42,5,5)</f>
        <v>0302W</v>
      </c>
      <c r="BU41" s="5" t="s">
        <v>294</v>
      </c>
      <c r="BV41" s="5" t="s">
        <v>303</v>
      </c>
      <c r="BW41" s="5" t="s">
        <v>297</v>
      </c>
      <c r="BX41" s="5" t="s">
        <v>312</v>
      </c>
      <c r="BY41" s="5" t="s">
        <v>314</v>
      </c>
      <c r="BZ41" s="5" t="s">
        <v>316</v>
      </c>
      <c r="CA41" s="5" t="s">
        <v>318</v>
      </c>
      <c r="CB41" s="5" t="s">
        <v>343</v>
      </c>
      <c r="CC41" s="5" t="s">
        <v>346</v>
      </c>
      <c r="CD41" s="5" t="s">
        <v>350</v>
      </c>
      <c r="CE41" s="5" t="s">
        <v>352</v>
      </c>
      <c r="CF41" s="5" t="s">
        <v>353</v>
      </c>
      <c r="CG41" s="37" t="s">
        <v>388</v>
      </c>
      <c r="CH41" s="37" t="s">
        <v>391</v>
      </c>
      <c r="CI41" s="37" t="s">
        <v>393</v>
      </c>
      <c r="CJ41" s="37" t="s">
        <v>420</v>
      </c>
      <c r="CK41" s="37" t="s">
        <v>421</v>
      </c>
      <c r="CL41" s="37" t="s">
        <v>422</v>
      </c>
      <c r="CM41" s="37" t="s">
        <v>423</v>
      </c>
      <c r="CN41" s="37" t="s">
        <v>451</v>
      </c>
      <c r="CO41" s="37" t="s">
        <v>438</v>
      </c>
      <c r="CP41" s="37" t="s">
        <v>452</v>
      </c>
      <c r="CQ41" s="37" t="s">
        <v>440</v>
      </c>
      <c r="CR41" s="37" t="s">
        <v>486</v>
      </c>
      <c r="CS41" s="37" t="s">
        <v>470</v>
      </c>
      <c r="CT41" s="37" t="s">
        <v>487</v>
      </c>
      <c r="CU41" s="41" t="s">
        <v>488</v>
      </c>
    </row>
    <row r="42" spans="1:103">
      <c r="A42" s="42"/>
      <c r="B42" s="11" t="s">
        <v>138</v>
      </c>
      <c r="C42" s="11" t="s">
        <v>139</v>
      </c>
      <c r="D42" s="11"/>
      <c r="E42" s="11"/>
      <c r="F42" s="19"/>
      <c r="G42" s="19"/>
      <c r="H42" s="11" t="s">
        <v>144</v>
      </c>
      <c r="I42" s="11" t="s">
        <v>143</v>
      </c>
      <c r="J42" s="11" t="s">
        <v>152</v>
      </c>
      <c r="K42" s="11" t="s">
        <v>145</v>
      </c>
      <c r="L42" s="11" t="s">
        <v>149</v>
      </c>
      <c r="M42" s="11" t="s">
        <v>151</v>
      </c>
      <c r="N42" s="12"/>
      <c r="O42" s="12"/>
      <c r="P42" s="12"/>
      <c r="Q42" s="12"/>
      <c r="R42" s="11" t="s">
        <v>150</v>
      </c>
      <c r="S42" s="11" t="s">
        <v>158</v>
      </c>
      <c r="T42" s="11" t="s">
        <v>167</v>
      </c>
      <c r="U42" s="11" t="s">
        <v>159</v>
      </c>
      <c r="V42" s="11" t="s">
        <v>164</v>
      </c>
      <c r="W42" s="11" t="s">
        <v>165</v>
      </c>
      <c r="X42" s="11" t="s">
        <v>166</v>
      </c>
      <c r="Y42" s="11" t="s">
        <v>168</v>
      </c>
      <c r="Z42" s="11" t="s">
        <v>169</v>
      </c>
      <c r="AA42" s="11" t="s">
        <v>170</v>
      </c>
      <c r="AB42" s="11" t="s">
        <v>171</v>
      </c>
      <c r="AC42" s="11" t="s">
        <v>184</v>
      </c>
      <c r="AD42" s="11" t="s">
        <v>185</v>
      </c>
      <c r="AE42" s="11" t="s">
        <v>186</v>
      </c>
      <c r="AF42" s="11" t="s">
        <v>187</v>
      </c>
      <c r="AG42" s="11" t="s">
        <v>190</v>
      </c>
      <c r="AH42" s="11" t="s">
        <v>194</v>
      </c>
      <c r="AI42" s="11" t="s">
        <v>195</v>
      </c>
      <c r="AJ42" s="11" t="s">
        <v>196</v>
      </c>
      <c r="AK42" s="11" t="s">
        <v>204</v>
      </c>
      <c r="AL42" s="11" t="s">
        <v>205</v>
      </c>
      <c r="AM42" s="11" t="s">
        <v>206</v>
      </c>
      <c r="AN42" s="11" t="s">
        <v>207</v>
      </c>
      <c r="AO42" s="11" t="s">
        <v>208</v>
      </c>
      <c r="AP42" s="11" t="s">
        <v>214</v>
      </c>
      <c r="AQ42" s="11" t="s">
        <v>217</v>
      </c>
      <c r="AR42" s="11" t="s">
        <v>218</v>
      </c>
      <c r="AS42" s="11" t="s">
        <v>219</v>
      </c>
      <c r="AT42" s="11" t="s">
        <v>225</v>
      </c>
      <c r="AU42" s="11" t="s">
        <v>226</v>
      </c>
      <c r="AV42" s="11" t="s">
        <v>224</v>
      </c>
      <c r="AW42" s="11" t="s">
        <v>230</v>
      </c>
      <c r="AX42" s="11" t="s">
        <v>233</v>
      </c>
      <c r="AY42" s="11" t="s">
        <v>231</v>
      </c>
      <c r="AZ42" s="11" t="s">
        <v>234</v>
      </c>
      <c r="BA42" s="11" t="s">
        <v>236</v>
      </c>
      <c r="BB42" s="11" t="s">
        <v>237</v>
      </c>
      <c r="BC42" s="11" t="s">
        <v>243</v>
      </c>
      <c r="BD42" s="11" t="s">
        <v>245</v>
      </c>
      <c r="BE42" s="11" t="s">
        <v>259</v>
      </c>
      <c r="BF42" s="11" t="s">
        <v>266</v>
      </c>
      <c r="BG42" s="11" t="s">
        <v>258</v>
      </c>
      <c r="BH42" s="11" t="s">
        <v>263</v>
      </c>
      <c r="BI42" s="11" t="s">
        <v>261</v>
      </c>
      <c r="BJ42" s="11" t="s">
        <v>260</v>
      </c>
      <c r="BK42" s="11" t="s">
        <v>262</v>
      </c>
      <c r="BL42" s="11" t="s">
        <v>268</v>
      </c>
      <c r="BM42" s="11" t="s">
        <v>269</v>
      </c>
      <c r="BN42" s="11" t="s">
        <v>277</v>
      </c>
      <c r="BO42" s="11" t="s">
        <v>278</v>
      </c>
      <c r="BP42" s="11" t="s">
        <v>279</v>
      </c>
      <c r="BQ42" s="11" t="s">
        <v>281</v>
      </c>
      <c r="BR42" s="11" t="s">
        <v>283</v>
      </c>
      <c r="BS42" s="11" t="s">
        <v>284</v>
      </c>
      <c r="BT42" s="11" t="s">
        <v>290</v>
      </c>
      <c r="BU42" s="11" t="s">
        <v>292</v>
      </c>
      <c r="BV42" s="11" t="s">
        <v>295</v>
      </c>
      <c r="BW42" s="11" t="s">
        <v>296</v>
      </c>
      <c r="BX42" s="11" t="s">
        <v>311</v>
      </c>
      <c r="BY42" s="11" t="s">
        <v>313</v>
      </c>
      <c r="BZ42" s="11" t="s">
        <v>331</v>
      </c>
      <c r="CA42" s="11" t="s">
        <v>317</v>
      </c>
      <c r="CB42" s="11" t="s">
        <v>344</v>
      </c>
      <c r="CC42" s="11" t="s">
        <v>345</v>
      </c>
      <c r="CD42" s="11" t="s">
        <v>349</v>
      </c>
      <c r="CE42" s="11" t="s">
        <v>351</v>
      </c>
      <c r="CF42" s="11" t="s">
        <v>354</v>
      </c>
      <c r="CG42" s="11" t="s">
        <v>387</v>
      </c>
      <c r="CH42" s="11" t="s">
        <v>390</v>
      </c>
      <c r="CI42" s="11" t="s">
        <v>392</v>
      </c>
      <c r="CJ42" s="11" t="s">
        <v>427</v>
      </c>
      <c r="CK42" s="11" t="s">
        <v>424</v>
      </c>
      <c r="CL42" s="11" t="s">
        <v>425</v>
      </c>
      <c r="CM42" s="11" t="s">
        <v>426</v>
      </c>
      <c r="CN42" s="11" t="s">
        <v>453</v>
      </c>
      <c r="CO42" s="11" t="s">
        <v>454</v>
      </c>
      <c r="CP42" s="11" t="s">
        <v>455</v>
      </c>
      <c r="CQ42" s="11" t="s">
        <v>456</v>
      </c>
      <c r="CR42" s="11" t="s">
        <v>489</v>
      </c>
      <c r="CS42" s="11" t="s">
        <v>490</v>
      </c>
      <c r="CT42" s="11" t="s">
        <v>491</v>
      </c>
      <c r="CU42" s="43" t="s">
        <v>492</v>
      </c>
    </row>
    <row r="43" spans="1:103" ht="13" customHeight="1">
      <c r="A43" s="83" t="s">
        <v>16</v>
      </c>
      <c r="B43" s="15" t="s">
        <v>68</v>
      </c>
      <c r="C43" s="15" t="s">
        <v>68</v>
      </c>
      <c r="D43" s="15"/>
      <c r="E43" s="15"/>
      <c r="F43" s="34"/>
      <c r="G43" s="34"/>
      <c r="H43" s="14">
        <v>44518</v>
      </c>
      <c r="I43" s="15" t="s">
        <v>68</v>
      </c>
      <c r="J43" s="15" t="s">
        <v>68</v>
      </c>
      <c r="K43" s="15" t="s">
        <v>68</v>
      </c>
      <c r="L43" s="14">
        <v>44541</v>
      </c>
      <c r="M43" s="22">
        <v>44555</v>
      </c>
      <c r="N43" s="16"/>
      <c r="O43" s="16"/>
      <c r="P43" s="16"/>
      <c r="Q43" s="16"/>
      <c r="R43" s="15" t="s">
        <v>68</v>
      </c>
      <c r="S43" s="15" t="s">
        <v>68</v>
      </c>
      <c r="T43" s="15" t="s">
        <v>68</v>
      </c>
      <c r="U43" s="15" t="s">
        <v>68</v>
      </c>
      <c r="V43" s="15" t="s">
        <v>68</v>
      </c>
      <c r="W43" s="15" t="s">
        <v>68</v>
      </c>
      <c r="X43" s="15" t="s">
        <v>68</v>
      </c>
      <c r="Y43" s="15" t="s">
        <v>68</v>
      </c>
      <c r="Z43" s="15" t="s">
        <v>68</v>
      </c>
      <c r="AA43" s="15" t="s">
        <v>68</v>
      </c>
      <c r="AB43" s="15" t="s">
        <v>68</v>
      </c>
      <c r="AC43" s="15" t="s">
        <v>68</v>
      </c>
      <c r="AD43" s="15" t="s">
        <v>68</v>
      </c>
      <c r="AE43" s="15" t="s">
        <v>68</v>
      </c>
      <c r="AF43" s="15" t="s">
        <v>68</v>
      </c>
      <c r="AG43" s="15" t="s">
        <v>68</v>
      </c>
      <c r="AH43" s="15" t="s">
        <v>68</v>
      </c>
      <c r="AI43" s="15" t="s">
        <v>68</v>
      </c>
      <c r="AJ43" s="15" t="s">
        <v>68</v>
      </c>
      <c r="AK43" s="14">
        <v>44730.604166666664</v>
      </c>
      <c r="AL43" s="15" t="s">
        <v>68</v>
      </c>
      <c r="AM43" s="15" t="s">
        <v>68</v>
      </c>
      <c r="AN43" s="15" t="s">
        <v>68</v>
      </c>
      <c r="AO43" s="15" t="s">
        <v>68</v>
      </c>
      <c r="AP43" s="15" t="s">
        <v>68</v>
      </c>
      <c r="AQ43" s="15" t="s">
        <v>68</v>
      </c>
      <c r="AR43" s="15" t="s">
        <v>68</v>
      </c>
      <c r="AS43" s="17" t="s">
        <v>63</v>
      </c>
      <c r="AT43" s="17" t="s">
        <v>63</v>
      </c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4" t="s">
        <v>18</v>
      </c>
      <c r="BH43" s="14">
        <v>44905.583333333336</v>
      </c>
      <c r="BI43" s="14" t="s">
        <v>18</v>
      </c>
      <c r="BJ43" s="14" t="s">
        <v>18</v>
      </c>
      <c r="BK43" s="14" t="s">
        <v>18</v>
      </c>
      <c r="BL43" s="13"/>
      <c r="BM43" s="14" t="s">
        <v>18</v>
      </c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36" t="s">
        <v>375</v>
      </c>
      <c r="CD43" s="36" t="s">
        <v>375</v>
      </c>
      <c r="CE43" s="36" t="s">
        <v>375</v>
      </c>
      <c r="CF43" s="36" t="s">
        <v>375</v>
      </c>
      <c r="CG43" s="76" t="s">
        <v>375</v>
      </c>
      <c r="CH43" s="76" t="s">
        <v>375</v>
      </c>
      <c r="CI43" s="76" t="s">
        <v>375</v>
      </c>
      <c r="CJ43" s="76" t="s">
        <v>375</v>
      </c>
      <c r="CK43" s="76" t="s">
        <v>375</v>
      </c>
      <c r="CL43" s="76" t="s">
        <v>375</v>
      </c>
      <c r="CM43" s="76" t="s">
        <v>375</v>
      </c>
      <c r="CN43" s="76" t="s">
        <v>375</v>
      </c>
      <c r="CO43" s="76" t="s">
        <v>375</v>
      </c>
      <c r="CP43" s="76" t="s">
        <v>375</v>
      </c>
      <c r="CQ43" s="76" t="s">
        <v>375</v>
      </c>
      <c r="CR43" s="76" t="s">
        <v>375</v>
      </c>
      <c r="CS43" s="76" t="s">
        <v>375</v>
      </c>
      <c r="CT43" s="76" t="s">
        <v>375</v>
      </c>
      <c r="CU43" s="79" t="s">
        <v>375</v>
      </c>
    </row>
    <row r="44" spans="1:103" ht="13" customHeight="1">
      <c r="A44" s="83" t="s">
        <v>20</v>
      </c>
      <c r="B44" s="14">
        <v>44506</v>
      </c>
      <c r="C44" s="14">
        <v>44517</v>
      </c>
      <c r="D44" s="14"/>
      <c r="E44" s="14"/>
      <c r="F44" s="20"/>
      <c r="G44" s="20"/>
      <c r="H44" s="14">
        <v>44533</v>
      </c>
      <c r="I44" s="14">
        <v>44525</v>
      </c>
      <c r="J44" s="14">
        <v>44538</v>
      </c>
      <c r="K44" s="14">
        <v>44546</v>
      </c>
      <c r="L44" s="14">
        <v>44558</v>
      </c>
      <c r="M44" s="14">
        <v>44573</v>
      </c>
      <c r="N44" s="18"/>
      <c r="O44" s="18"/>
      <c r="P44" s="18"/>
      <c r="Q44" s="18"/>
      <c r="R44" s="14">
        <v>44201</v>
      </c>
      <c r="S44" s="15" t="s">
        <v>68</v>
      </c>
      <c r="T44" s="14">
        <v>44584</v>
      </c>
      <c r="U44" s="14">
        <v>44592</v>
      </c>
      <c r="V44" s="14">
        <v>44602</v>
      </c>
      <c r="W44" s="14">
        <v>44604</v>
      </c>
      <c r="X44" s="14">
        <v>44616</v>
      </c>
      <c r="Y44" s="14">
        <v>44629</v>
      </c>
      <c r="Z44" s="14">
        <v>44637</v>
      </c>
      <c r="AA44" s="14">
        <v>44643</v>
      </c>
      <c r="AB44" s="14">
        <v>44648</v>
      </c>
      <c r="AC44" s="14">
        <v>44657</v>
      </c>
      <c r="AD44" s="14">
        <v>44664</v>
      </c>
      <c r="AE44" s="14">
        <v>44669</v>
      </c>
      <c r="AF44" s="14">
        <v>44686</v>
      </c>
      <c r="AG44" s="14">
        <v>44692</v>
      </c>
      <c r="AH44" s="14">
        <v>44699</v>
      </c>
      <c r="AI44" s="14">
        <v>44706.5</v>
      </c>
      <c r="AJ44" s="14">
        <v>44712.729166666664</v>
      </c>
      <c r="AK44" s="14">
        <v>44721.097222222219</v>
      </c>
      <c r="AL44" s="14">
        <v>44735.256944444445</v>
      </c>
      <c r="AM44" s="14">
        <v>44741.541666666664</v>
      </c>
      <c r="AN44" s="14">
        <v>44750.352777777778</v>
      </c>
      <c r="AO44" s="14">
        <v>44756.5</v>
      </c>
      <c r="AP44" s="14">
        <v>44761.206944444442</v>
      </c>
      <c r="AQ44" s="14">
        <v>44769.833333333336</v>
      </c>
      <c r="AR44" s="14">
        <v>44776.979166666664</v>
      </c>
      <c r="AS44" s="14">
        <v>44784.493055555555</v>
      </c>
      <c r="AT44" s="14">
        <v>44796.899305555555</v>
      </c>
      <c r="AU44" s="14">
        <v>44801.291666666664</v>
      </c>
      <c r="AV44" s="14">
        <v>44804.229166666664</v>
      </c>
      <c r="AW44" s="14">
        <v>44815.427083333336</v>
      </c>
      <c r="AX44" s="14">
        <v>44827.208333333336</v>
      </c>
      <c r="AY44" s="14">
        <v>44833.254166666666</v>
      </c>
      <c r="AZ44" s="14">
        <v>44852.818055555559</v>
      </c>
      <c r="BA44" s="14">
        <v>44843.541666666664</v>
      </c>
      <c r="BB44" s="14">
        <v>44856.25</v>
      </c>
      <c r="BC44" s="14">
        <v>44867.541666666664</v>
      </c>
      <c r="BD44" s="14">
        <v>44873.083333333336</v>
      </c>
      <c r="BE44" s="14">
        <v>44881.354166666664</v>
      </c>
      <c r="BF44" s="14">
        <v>44888.541666666664</v>
      </c>
      <c r="BG44" s="14">
        <v>44902.25</v>
      </c>
      <c r="BH44" s="14">
        <v>44925.60833333333</v>
      </c>
      <c r="BI44" s="14">
        <v>44912.875</v>
      </c>
      <c r="BJ44" s="14">
        <v>44916.875</v>
      </c>
      <c r="BK44" s="14">
        <v>44924.583333333336</v>
      </c>
      <c r="BL44" s="14">
        <v>44937.875</v>
      </c>
      <c r="BM44" s="14">
        <v>44944.833333333336</v>
      </c>
      <c r="BN44" s="14">
        <v>44952.458333333336</v>
      </c>
      <c r="BO44" s="14">
        <v>44959.25</v>
      </c>
      <c r="BP44" s="14">
        <v>44966.541666666664</v>
      </c>
      <c r="BQ44" s="14">
        <v>44973.268750000003</v>
      </c>
      <c r="BR44" s="14">
        <v>44980.541666666664</v>
      </c>
      <c r="BS44" s="14">
        <v>44987.24722222222</v>
      </c>
      <c r="BT44" s="14">
        <v>44994.25</v>
      </c>
      <c r="BU44" s="14">
        <v>45001.25</v>
      </c>
      <c r="BV44" s="14">
        <v>45008.5</v>
      </c>
      <c r="BW44" s="14">
        <v>45027.25</v>
      </c>
      <c r="BX44" s="14">
        <v>45034.56527777778</v>
      </c>
      <c r="BY44" s="14">
        <v>45037.208333333336</v>
      </c>
      <c r="BZ44" s="14">
        <v>45049.625</v>
      </c>
      <c r="CA44" s="14">
        <v>45057.263888888891</v>
      </c>
      <c r="CB44" s="14">
        <v>45066.948611111111</v>
      </c>
      <c r="CC44" s="14">
        <v>45072.875694444447</v>
      </c>
      <c r="CD44" s="14">
        <v>45082.270833333336</v>
      </c>
      <c r="CE44" s="14">
        <v>45085.521527777775</v>
      </c>
      <c r="CF44" s="14">
        <v>45094.442361111112</v>
      </c>
      <c r="CG44" s="66">
        <v>45342.802083333336</v>
      </c>
      <c r="CH44" s="78">
        <v>45351.239583333336</v>
      </c>
      <c r="CI44" s="78">
        <v>45358.263888888891</v>
      </c>
      <c r="CJ44" s="66">
        <v>45370.875</v>
      </c>
      <c r="CK44" s="66">
        <v>45372.541666666664</v>
      </c>
      <c r="CL44" s="66">
        <v>45379.458333333336</v>
      </c>
      <c r="CM44" s="66">
        <v>45386.208333333336</v>
      </c>
      <c r="CN44" s="66">
        <v>45393.5625</v>
      </c>
      <c r="CO44" s="67">
        <v>45400.5</v>
      </c>
      <c r="CP44" s="67">
        <v>45407.416666666664</v>
      </c>
      <c r="CQ44" s="67">
        <v>45414.541666666664</v>
      </c>
      <c r="CR44" s="67">
        <v>45421.541666666664</v>
      </c>
      <c r="CS44" s="67">
        <v>45429.666666666664</v>
      </c>
      <c r="CT44" s="67">
        <v>45435.5</v>
      </c>
      <c r="CU44" s="70">
        <v>45445.666666666664</v>
      </c>
    </row>
    <row r="45" spans="1:103" ht="13.5">
      <c r="A45" s="89" t="s">
        <v>36</v>
      </c>
      <c r="B45" s="15" t="s">
        <v>68</v>
      </c>
      <c r="C45" s="15" t="s">
        <v>68</v>
      </c>
      <c r="D45" s="15"/>
      <c r="E45" s="15"/>
      <c r="F45" s="34"/>
      <c r="G45" s="34"/>
      <c r="H45" s="15" t="s">
        <v>68</v>
      </c>
      <c r="I45" s="15" t="s">
        <v>68</v>
      </c>
      <c r="J45" s="15" t="s">
        <v>68</v>
      </c>
      <c r="K45" s="15" t="s">
        <v>68</v>
      </c>
      <c r="L45" s="15" t="s">
        <v>68</v>
      </c>
      <c r="M45" s="15" t="s">
        <v>68</v>
      </c>
      <c r="N45" s="18"/>
      <c r="O45" s="18"/>
      <c r="P45" s="18"/>
      <c r="Q45" s="18"/>
      <c r="R45" s="15" t="s">
        <v>68</v>
      </c>
      <c r="S45" s="15" t="s">
        <v>68</v>
      </c>
      <c r="T45" s="15" t="s">
        <v>68</v>
      </c>
      <c r="U45" s="15" t="s">
        <v>68</v>
      </c>
      <c r="V45" s="15" t="s">
        <v>68</v>
      </c>
      <c r="W45" s="15" t="s">
        <v>68</v>
      </c>
      <c r="X45" s="15" t="s">
        <v>68</v>
      </c>
      <c r="Y45" s="15" t="s">
        <v>68</v>
      </c>
      <c r="Z45" s="15" t="s">
        <v>68</v>
      </c>
      <c r="AA45" s="15" t="s">
        <v>68</v>
      </c>
      <c r="AB45" s="15" t="s">
        <v>68</v>
      </c>
      <c r="AC45" s="15" t="s">
        <v>68</v>
      </c>
      <c r="AD45" s="15" t="s">
        <v>68</v>
      </c>
      <c r="AE45" s="15" t="s">
        <v>68</v>
      </c>
      <c r="AF45" s="15" t="s">
        <v>68</v>
      </c>
      <c r="AG45" s="15" t="s">
        <v>68</v>
      </c>
      <c r="AH45" s="15" t="s">
        <v>68</v>
      </c>
      <c r="AI45" s="15" t="s">
        <v>68</v>
      </c>
      <c r="AJ45" s="15" t="s">
        <v>68</v>
      </c>
      <c r="AK45" s="15" t="s">
        <v>68</v>
      </c>
      <c r="AL45" s="15" t="s">
        <v>68</v>
      </c>
      <c r="AM45" s="15" t="s">
        <v>68</v>
      </c>
      <c r="AN45" s="15" t="s">
        <v>68</v>
      </c>
      <c r="AO45" s="15" t="s">
        <v>68</v>
      </c>
      <c r="AP45" s="15" t="s">
        <v>68</v>
      </c>
      <c r="AQ45" s="15" t="s">
        <v>68</v>
      </c>
      <c r="AR45" s="15" t="s">
        <v>68</v>
      </c>
      <c r="AS45" s="17" t="s">
        <v>63</v>
      </c>
      <c r="AT45" s="17" t="s">
        <v>63</v>
      </c>
      <c r="AU45" s="13"/>
      <c r="AV45" s="14">
        <v>44809.57916666667</v>
      </c>
      <c r="AW45" s="14">
        <v>44822.534722222219</v>
      </c>
      <c r="AX45" s="13"/>
      <c r="AY45" s="13"/>
      <c r="AZ45" s="14">
        <v>44855.583333333336</v>
      </c>
      <c r="BA45" s="13"/>
      <c r="BB45" s="13"/>
      <c r="BC45" s="14">
        <v>44872.291666666664</v>
      </c>
      <c r="BD45" s="13"/>
      <c r="BE45" s="13"/>
      <c r="BF45" s="14">
        <v>44892.974305555559</v>
      </c>
      <c r="BG45" s="14" t="s">
        <v>18</v>
      </c>
      <c r="BH45" s="14" t="s">
        <v>18</v>
      </c>
      <c r="BI45" s="14" t="s">
        <v>18</v>
      </c>
      <c r="BJ45" s="14">
        <v>44923.056944444441</v>
      </c>
      <c r="BK45" s="14" t="s">
        <v>18</v>
      </c>
      <c r="BL45" s="14">
        <v>44941.21597222222</v>
      </c>
      <c r="BM45" s="14" t="s">
        <v>18</v>
      </c>
      <c r="BN45" s="14">
        <v>44947.833333333336</v>
      </c>
      <c r="BO45" s="14">
        <v>44962.875</v>
      </c>
      <c r="BP45" s="14">
        <v>44971.75</v>
      </c>
      <c r="BQ45" s="14">
        <v>44976.25</v>
      </c>
      <c r="BR45" s="14">
        <v>44983.875</v>
      </c>
      <c r="BS45" s="14">
        <v>44990.541666666664</v>
      </c>
      <c r="BT45" s="14">
        <v>45000.868055555555</v>
      </c>
      <c r="BU45" s="14">
        <v>45004.916666666664</v>
      </c>
      <c r="BV45" s="14">
        <v>45011.916666666664</v>
      </c>
      <c r="BW45" s="14">
        <v>45031.875</v>
      </c>
      <c r="BX45" s="28" t="s">
        <v>18</v>
      </c>
      <c r="BY45" s="14">
        <v>45040.208333333336</v>
      </c>
      <c r="BZ45" s="27">
        <v>45054.333333333336</v>
      </c>
      <c r="CA45" s="14">
        <v>45062.572916666664</v>
      </c>
      <c r="CB45" s="14">
        <v>45068.958333333336</v>
      </c>
      <c r="CC45" s="14">
        <v>45075.875694444447</v>
      </c>
      <c r="CD45" s="14">
        <v>45086.291666666664</v>
      </c>
      <c r="CE45" s="14">
        <v>45088.649305555555</v>
      </c>
      <c r="CF45" s="14">
        <v>45103.458333333336</v>
      </c>
      <c r="CG45" s="66">
        <v>45348.833333333336</v>
      </c>
      <c r="CH45" s="78">
        <v>45356.458333333336</v>
      </c>
      <c r="CI45" s="78">
        <v>45361.559027777781</v>
      </c>
      <c r="CJ45" s="66">
        <v>45368.875</v>
      </c>
      <c r="CK45" s="66">
        <v>45376.291666666664</v>
      </c>
      <c r="CL45" s="66">
        <v>45382.559027777781</v>
      </c>
      <c r="CM45" s="66">
        <v>45390.259027777778</v>
      </c>
      <c r="CN45" s="66">
        <v>45396.875</v>
      </c>
      <c r="CO45" s="67">
        <v>45403.916666666664</v>
      </c>
      <c r="CP45" s="67">
        <v>45410.833333333336</v>
      </c>
      <c r="CQ45" s="67">
        <v>45417.916666666664</v>
      </c>
      <c r="CR45" s="67">
        <v>45424.875</v>
      </c>
      <c r="CS45" s="67">
        <v>45433.083333333336</v>
      </c>
      <c r="CT45" s="67">
        <v>45438.916666666664</v>
      </c>
      <c r="CU45" s="70">
        <v>45449.083333333336</v>
      </c>
    </row>
    <row r="46" spans="1:103" ht="13.5">
      <c r="A46" s="89" t="s">
        <v>17</v>
      </c>
      <c r="B46" s="14">
        <v>44500</v>
      </c>
      <c r="C46" s="14">
        <v>44499</v>
      </c>
      <c r="D46" s="14"/>
      <c r="E46" s="14"/>
      <c r="F46" s="20"/>
      <c r="G46" s="20"/>
      <c r="H46" s="14">
        <v>44521</v>
      </c>
      <c r="I46" s="14">
        <v>44527</v>
      </c>
      <c r="J46" s="14">
        <v>44542</v>
      </c>
      <c r="K46" s="14">
        <v>44550</v>
      </c>
      <c r="L46" s="14">
        <v>44547</v>
      </c>
      <c r="M46" s="14">
        <v>44558</v>
      </c>
      <c r="N46" s="16"/>
      <c r="O46" s="16"/>
      <c r="P46" s="16"/>
      <c r="Q46" s="16"/>
      <c r="R46" s="14">
        <v>44205</v>
      </c>
      <c r="S46" s="23">
        <v>44219</v>
      </c>
      <c r="T46" s="14">
        <v>44593</v>
      </c>
      <c r="U46" s="14">
        <v>44599</v>
      </c>
      <c r="V46" s="14">
        <v>44607</v>
      </c>
      <c r="W46" s="14">
        <v>44611</v>
      </c>
      <c r="X46" s="14">
        <v>44621</v>
      </c>
      <c r="Y46" s="14">
        <v>44633</v>
      </c>
      <c r="Z46" s="14">
        <v>44641</v>
      </c>
      <c r="AA46" s="14">
        <v>44647</v>
      </c>
      <c r="AB46" s="14">
        <v>44654</v>
      </c>
      <c r="AC46" s="14">
        <v>44661</v>
      </c>
      <c r="AD46" s="14">
        <v>44668</v>
      </c>
      <c r="AE46" s="14">
        <v>44675</v>
      </c>
      <c r="AF46" s="14">
        <v>44691</v>
      </c>
      <c r="AG46" s="14">
        <v>44696</v>
      </c>
      <c r="AH46" s="14">
        <v>44704</v>
      </c>
      <c r="AI46" s="14">
        <v>44710.974999999999</v>
      </c>
      <c r="AJ46" s="14">
        <v>44717.958333333336</v>
      </c>
      <c r="AK46" s="14">
        <v>44725.416666666664</v>
      </c>
      <c r="AL46" s="14">
        <v>44741</v>
      </c>
      <c r="AM46" s="14">
        <v>44744.445833333331</v>
      </c>
      <c r="AN46" s="14">
        <v>44758.465277777781</v>
      </c>
      <c r="AO46" s="14">
        <v>44760.875</v>
      </c>
      <c r="AP46" s="14">
        <v>44766.0625</v>
      </c>
      <c r="AQ46" s="14">
        <v>44773.887499999997</v>
      </c>
      <c r="AR46" s="14">
        <v>44780.254166666666</v>
      </c>
      <c r="AS46" s="14">
        <v>44794.25</v>
      </c>
      <c r="AT46" s="14">
        <v>44801.7</v>
      </c>
      <c r="AU46" s="14">
        <v>44807.074999999997</v>
      </c>
      <c r="AV46" s="17" t="s">
        <v>63</v>
      </c>
      <c r="AW46" s="14">
        <v>44820.494444444441</v>
      </c>
      <c r="AX46" s="14">
        <v>44831.25</v>
      </c>
      <c r="AY46" s="14">
        <v>44835.875</v>
      </c>
      <c r="AZ46" s="14">
        <v>44850.25</v>
      </c>
      <c r="BA46" s="14">
        <v>44846.89166666667</v>
      </c>
      <c r="BB46" s="14">
        <v>44858.510416666664</v>
      </c>
      <c r="BC46" s="14">
        <v>44870.875</v>
      </c>
      <c r="BD46" s="14">
        <v>44876.875</v>
      </c>
      <c r="BE46" s="14">
        <v>44878.875</v>
      </c>
      <c r="BF46" s="14">
        <v>44891.212500000001</v>
      </c>
      <c r="BG46" s="14">
        <v>44905.506944444445</v>
      </c>
      <c r="BH46" s="14">
        <v>44917.875</v>
      </c>
      <c r="BI46" s="14">
        <v>44911</v>
      </c>
      <c r="BJ46" s="14">
        <v>44921.541666666664</v>
      </c>
      <c r="BK46" s="14">
        <v>44927.466666666667</v>
      </c>
      <c r="BL46" s="14">
        <v>44935.541666666664</v>
      </c>
      <c r="BM46" s="14">
        <v>44943.25</v>
      </c>
      <c r="BN46" s="14">
        <v>44950.222916666666</v>
      </c>
      <c r="BO46" s="14">
        <v>44964.253472222219</v>
      </c>
      <c r="BP46" s="14">
        <v>44970.25</v>
      </c>
      <c r="BQ46" s="14">
        <v>44978.625</v>
      </c>
      <c r="BR46" s="14">
        <v>44985.246527777781</v>
      </c>
      <c r="BS46" s="14">
        <v>44992.270833333336</v>
      </c>
      <c r="BT46" s="14">
        <v>44999.541666666664</v>
      </c>
      <c r="BU46" s="14">
        <v>45005.871527777781</v>
      </c>
      <c r="BV46" s="14">
        <v>45013.25</v>
      </c>
      <c r="BW46" s="28" t="s">
        <v>18</v>
      </c>
      <c r="BX46" s="14">
        <v>45037.267361111109</v>
      </c>
      <c r="BY46" s="14">
        <v>45040.958333333336</v>
      </c>
      <c r="BZ46" s="27">
        <v>45053.25</v>
      </c>
      <c r="CA46" s="14">
        <v>45060.875</v>
      </c>
      <c r="CB46" s="14">
        <v>45073.625</v>
      </c>
      <c r="CC46" s="14">
        <v>45081.25</v>
      </c>
      <c r="CD46" s="14">
        <v>45086.958333333336</v>
      </c>
      <c r="CE46" s="14">
        <v>45093.597222222219</v>
      </c>
      <c r="CF46" s="36" t="s">
        <v>375</v>
      </c>
      <c r="CG46" s="66">
        <v>45346.541666666664</v>
      </c>
      <c r="CH46" s="78">
        <v>45354.541666666664</v>
      </c>
      <c r="CI46" s="78">
        <v>45363.5625</v>
      </c>
      <c r="CJ46" s="66">
        <v>45373.541666666664</v>
      </c>
      <c r="CK46" s="66">
        <v>45377.916666666664</v>
      </c>
      <c r="CL46" s="76" t="s">
        <v>375</v>
      </c>
      <c r="CM46" s="76" t="s">
        <v>375</v>
      </c>
      <c r="CN46" s="67">
        <v>45398.541666666664</v>
      </c>
      <c r="CO46" s="67">
        <v>45405.583333333336</v>
      </c>
      <c r="CP46" s="67">
        <v>45412.5</v>
      </c>
      <c r="CQ46" s="67">
        <v>45419.583333333336</v>
      </c>
      <c r="CR46" s="67">
        <v>45426.541666666664</v>
      </c>
      <c r="CS46" s="67">
        <v>45434.75</v>
      </c>
      <c r="CT46" s="67">
        <v>45440.583333333336</v>
      </c>
      <c r="CU46" s="70">
        <v>45450.75</v>
      </c>
    </row>
    <row r="47" spans="1:103" ht="13" customHeight="1">
      <c r="A47" s="83" t="s">
        <v>37</v>
      </c>
      <c r="B47" s="15" t="s">
        <v>68</v>
      </c>
      <c r="C47" s="15" t="s">
        <v>68</v>
      </c>
      <c r="D47" s="15"/>
      <c r="E47" s="15"/>
      <c r="F47" s="34"/>
      <c r="G47" s="34"/>
      <c r="H47" s="15" t="s">
        <v>68</v>
      </c>
      <c r="I47" s="15" t="s">
        <v>68</v>
      </c>
      <c r="J47" s="15" t="s">
        <v>68</v>
      </c>
      <c r="K47" s="15" t="s">
        <v>68</v>
      </c>
      <c r="L47" s="15" t="s">
        <v>68</v>
      </c>
      <c r="M47" s="15" t="s">
        <v>68</v>
      </c>
      <c r="N47" s="16"/>
      <c r="O47" s="16"/>
      <c r="P47" s="16"/>
      <c r="Q47" s="16"/>
      <c r="R47" s="15" t="s">
        <v>68</v>
      </c>
      <c r="S47" s="15" t="s">
        <v>68</v>
      </c>
      <c r="T47" s="15" t="s">
        <v>68</v>
      </c>
      <c r="U47" s="15" t="s">
        <v>68</v>
      </c>
      <c r="V47" s="14">
        <v>44611</v>
      </c>
      <c r="W47" s="14">
        <v>44616</v>
      </c>
      <c r="X47" s="14">
        <v>44625</v>
      </c>
      <c r="Y47" s="14">
        <v>44639</v>
      </c>
      <c r="Z47" s="14">
        <v>44646</v>
      </c>
      <c r="AA47" s="14">
        <v>44653</v>
      </c>
      <c r="AB47" s="14">
        <v>44660</v>
      </c>
      <c r="AC47" s="14">
        <v>44667</v>
      </c>
      <c r="AD47" s="14">
        <v>44674</v>
      </c>
      <c r="AE47" s="14">
        <v>44681</v>
      </c>
      <c r="AF47" s="14">
        <v>44698</v>
      </c>
      <c r="AG47" s="14">
        <v>44705</v>
      </c>
      <c r="AH47" s="14">
        <v>44709</v>
      </c>
      <c r="AI47" s="15" t="s">
        <v>68</v>
      </c>
      <c r="AJ47" s="14">
        <v>44723.888888888891</v>
      </c>
      <c r="AK47" s="14">
        <v>44734.508333333331</v>
      </c>
      <c r="AL47" s="14">
        <v>44748.537499999999</v>
      </c>
      <c r="AM47" s="14">
        <v>44751.541666666664</v>
      </c>
      <c r="AN47" s="14">
        <v>44768.29583333333</v>
      </c>
      <c r="AO47" s="14">
        <v>44766.25</v>
      </c>
      <c r="AP47" s="14">
        <v>44775.590277777781</v>
      </c>
      <c r="AQ47" s="14">
        <v>44783.324999999997</v>
      </c>
      <c r="AR47" s="14">
        <v>44786.586805555555</v>
      </c>
      <c r="AS47" s="14">
        <v>44798.908333333333</v>
      </c>
      <c r="AT47" s="14">
        <v>44807.65625</v>
      </c>
      <c r="AU47" s="14">
        <v>44812.495833333334</v>
      </c>
      <c r="AV47" s="14">
        <v>44814.902777777781</v>
      </c>
      <c r="AW47" s="14">
        <v>44826.75</v>
      </c>
      <c r="AX47" s="14">
        <v>44846.826388888891</v>
      </c>
      <c r="AY47" s="14">
        <v>44842.458333333336</v>
      </c>
      <c r="AZ47" s="14">
        <v>44860.875</v>
      </c>
      <c r="BA47" s="14">
        <v>44853.625</v>
      </c>
      <c r="BB47" s="14">
        <v>44863.791666666664</v>
      </c>
      <c r="BC47" s="14">
        <v>44877.568749999999</v>
      </c>
      <c r="BD47" s="14">
        <v>44881.961111111108</v>
      </c>
      <c r="BE47" s="14">
        <v>44887.845833333333</v>
      </c>
      <c r="BF47" s="14">
        <v>44898.208333333336</v>
      </c>
      <c r="BG47" s="14">
        <v>44912.287499999999</v>
      </c>
      <c r="BH47" s="14">
        <v>44930.125</v>
      </c>
      <c r="BI47" s="14">
        <v>44919.5</v>
      </c>
      <c r="BJ47" s="14">
        <v>44927.605555555558</v>
      </c>
      <c r="BK47" s="14">
        <v>44933.60833333333</v>
      </c>
      <c r="BL47" s="14">
        <v>44947.791666666664</v>
      </c>
      <c r="BM47" s="14">
        <v>44951.020833333336</v>
      </c>
      <c r="BN47" s="14">
        <v>44958.791666666664</v>
      </c>
      <c r="BO47" s="14">
        <v>44971.291666666664</v>
      </c>
      <c r="BP47" s="14">
        <v>44978.520833333336</v>
      </c>
      <c r="BQ47" s="14">
        <v>44985.326388888891</v>
      </c>
      <c r="BR47" s="14">
        <v>44992.322916666664</v>
      </c>
      <c r="BS47" s="14">
        <v>44999.375</v>
      </c>
      <c r="BT47" s="14">
        <v>45006.375</v>
      </c>
      <c r="BU47" s="14">
        <v>45013.506944444445</v>
      </c>
      <c r="BV47" s="14">
        <v>45020.25</v>
      </c>
      <c r="BW47" s="14">
        <v>45038.652777777781</v>
      </c>
      <c r="BX47" s="14">
        <v>45041.336805555555</v>
      </c>
      <c r="BY47" s="14">
        <v>45048.329861111109</v>
      </c>
      <c r="BZ47" s="27">
        <v>45059.628472222219</v>
      </c>
      <c r="CA47" s="14">
        <v>45069</v>
      </c>
      <c r="CB47" s="14">
        <v>45078.6875</v>
      </c>
      <c r="CC47" s="14">
        <v>45086.21875</v>
      </c>
      <c r="CD47" s="14">
        <v>45095.208333333336</v>
      </c>
      <c r="CE47" s="36" t="s">
        <v>375</v>
      </c>
      <c r="CF47" s="14">
        <v>45108.527083333334</v>
      </c>
      <c r="CG47" s="76" t="s">
        <v>375</v>
      </c>
      <c r="CH47" s="78">
        <v>45363.204861111109</v>
      </c>
      <c r="CI47" s="66">
        <v>45369.873611111114</v>
      </c>
      <c r="CJ47" s="66">
        <v>45378.351388888892</v>
      </c>
      <c r="CK47" s="66">
        <v>45384.21597222222</v>
      </c>
      <c r="CL47" s="66">
        <v>45391.375</v>
      </c>
      <c r="CM47" s="66">
        <v>45397.943749999999</v>
      </c>
      <c r="CN47" s="67">
        <v>45405.375</v>
      </c>
      <c r="CO47" s="67">
        <v>45412.375</v>
      </c>
      <c r="CP47" s="67">
        <v>45419.291666666664</v>
      </c>
      <c r="CQ47" s="67">
        <v>45426.291666666664</v>
      </c>
      <c r="CR47" s="67">
        <v>45433.375</v>
      </c>
      <c r="CS47" s="67">
        <v>45441.541666666664</v>
      </c>
      <c r="CT47" s="67">
        <v>45447.375</v>
      </c>
      <c r="CU47" s="70">
        <v>45457.541666666664</v>
      </c>
    </row>
    <row r="48" spans="1:103" ht="13" customHeight="1">
      <c r="A48" s="83" t="s">
        <v>38</v>
      </c>
      <c r="B48" s="14">
        <v>44515</v>
      </c>
      <c r="C48" s="14">
        <v>44527</v>
      </c>
      <c r="D48" s="14"/>
      <c r="E48" s="14"/>
      <c r="F48" s="20"/>
      <c r="G48" s="20"/>
      <c r="H48" s="14">
        <v>44544</v>
      </c>
      <c r="I48" s="14">
        <v>44540</v>
      </c>
      <c r="J48" s="14">
        <v>44551</v>
      </c>
      <c r="K48" s="14">
        <v>44545</v>
      </c>
      <c r="L48" s="14">
        <v>44200</v>
      </c>
      <c r="M48" s="14">
        <v>44553</v>
      </c>
      <c r="N48" s="18"/>
      <c r="O48" s="18"/>
      <c r="P48" s="18"/>
      <c r="Q48" s="18"/>
      <c r="R48" s="14">
        <v>44214</v>
      </c>
      <c r="S48" s="14">
        <v>44591</v>
      </c>
      <c r="T48" s="14">
        <v>44601</v>
      </c>
      <c r="U48" s="14">
        <v>44608</v>
      </c>
      <c r="V48" s="14">
        <v>44618</v>
      </c>
      <c r="W48" s="14">
        <v>44623</v>
      </c>
      <c r="X48" s="14">
        <v>44630</v>
      </c>
      <c r="Y48" s="14">
        <f t="shared" ref="Y48:AD48" si="13">+Y47+8</f>
        <v>44647</v>
      </c>
      <c r="Z48" s="14">
        <f t="shared" si="13"/>
        <v>44654</v>
      </c>
      <c r="AA48" s="14">
        <v>44661</v>
      </c>
      <c r="AB48" s="14">
        <f t="shared" si="13"/>
        <v>44668</v>
      </c>
      <c r="AC48" s="14">
        <f t="shared" si="13"/>
        <v>44675</v>
      </c>
      <c r="AD48" s="14">
        <f t="shared" si="13"/>
        <v>44682</v>
      </c>
      <c r="AE48" s="14">
        <f>+AE47+8</f>
        <v>44689</v>
      </c>
      <c r="AF48" s="14">
        <f>+AF47+8</f>
        <v>44706</v>
      </c>
      <c r="AG48" s="14">
        <f>+AG47+8</f>
        <v>44713</v>
      </c>
      <c r="AH48" s="14">
        <f>+AH47+8</f>
        <v>44717</v>
      </c>
      <c r="AI48" s="14">
        <v>44723.335416666669</v>
      </c>
      <c r="AJ48" s="14">
        <v>44734.474999999999</v>
      </c>
      <c r="AK48" s="14">
        <v>44742.791666666664</v>
      </c>
      <c r="AL48" s="14">
        <v>44756.938888888886</v>
      </c>
      <c r="AM48" s="14">
        <v>44759.750694444447</v>
      </c>
      <c r="AN48" s="15" t="s">
        <v>68</v>
      </c>
      <c r="AO48" s="14">
        <v>44772.229166666664</v>
      </c>
      <c r="AP48" s="14">
        <v>44785.072916666664</v>
      </c>
      <c r="AQ48" s="14">
        <v>44792.90347222222</v>
      </c>
      <c r="AR48" s="14">
        <v>44798.770833333336</v>
      </c>
      <c r="AS48" s="14">
        <v>44806.539583333331</v>
      </c>
      <c r="AT48" s="14">
        <v>44815.772222222222</v>
      </c>
      <c r="AU48" s="14">
        <v>44825.552777777775</v>
      </c>
      <c r="AV48" s="14">
        <v>44828.09375</v>
      </c>
      <c r="AW48" s="14">
        <v>44835.747916666667</v>
      </c>
      <c r="AX48" s="14">
        <v>44848.482638888891</v>
      </c>
      <c r="AY48" s="14">
        <v>44855.131944444445</v>
      </c>
      <c r="AZ48" s="14">
        <v>44868.886805555558</v>
      </c>
      <c r="BA48" s="14">
        <v>44861.739583333336</v>
      </c>
      <c r="BB48" s="14">
        <v>44874.326388888891</v>
      </c>
      <c r="BC48" s="14">
        <v>44884.958333333336</v>
      </c>
      <c r="BD48" s="14">
        <v>44893.274305555555</v>
      </c>
      <c r="BE48" s="14">
        <v>44896.809027777781</v>
      </c>
      <c r="BF48" s="14">
        <v>44909.081944444442</v>
      </c>
      <c r="BG48" s="14">
        <v>44918.288194444445</v>
      </c>
      <c r="BH48" s="14">
        <v>44938.513888888891</v>
      </c>
      <c r="BI48" s="14">
        <v>44925.607638888891</v>
      </c>
      <c r="BJ48" s="14">
        <v>44934.965277777781</v>
      </c>
      <c r="BK48" s="14">
        <v>44944.246527777781</v>
      </c>
      <c r="BL48" s="14">
        <v>44955.53125</v>
      </c>
      <c r="BM48" s="14">
        <v>44958.25</v>
      </c>
      <c r="BN48" s="14">
        <v>44967.065972222219</v>
      </c>
      <c r="BO48" s="14">
        <v>44979.079861111109</v>
      </c>
      <c r="BP48" s="14">
        <v>44986.083333333336</v>
      </c>
      <c r="BQ48" s="14">
        <v>44993.340277777781</v>
      </c>
      <c r="BR48" s="14">
        <v>45000.274305555555</v>
      </c>
      <c r="BS48" s="14">
        <v>45007.326388888891</v>
      </c>
      <c r="BT48" s="14">
        <v>45014.363888888889</v>
      </c>
      <c r="BU48" s="14">
        <v>45021.275000000001</v>
      </c>
      <c r="BV48" s="14">
        <v>45029.545138888891</v>
      </c>
      <c r="BW48" s="14">
        <v>45045.04583333333</v>
      </c>
      <c r="BX48" s="14">
        <v>45049.624305555553</v>
      </c>
      <c r="BY48" s="14">
        <v>45056.239583333336</v>
      </c>
      <c r="BZ48" s="27">
        <v>45067.845833333333</v>
      </c>
      <c r="CA48" s="14">
        <v>45077.243055555555</v>
      </c>
      <c r="CB48" s="14">
        <v>45085.416666666664</v>
      </c>
      <c r="CC48" s="14">
        <v>45092.364583333336</v>
      </c>
      <c r="CD48" s="14">
        <v>45101.583333333336</v>
      </c>
      <c r="CE48" s="14">
        <v>45106.645833333336</v>
      </c>
      <c r="CF48" s="14">
        <v>45116.774305555555</v>
      </c>
      <c r="CG48" s="66">
        <v>45366.393055555556</v>
      </c>
      <c r="CH48" s="66">
        <v>45373.576388888891</v>
      </c>
      <c r="CI48" s="66">
        <v>45379.6875</v>
      </c>
      <c r="CJ48" s="66">
        <v>45386.6875</v>
      </c>
      <c r="CK48" s="66">
        <v>45393.705555555556</v>
      </c>
      <c r="CL48" s="67">
        <v>45400.6875</v>
      </c>
      <c r="CM48" s="67">
        <v>45407.6875</v>
      </c>
      <c r="CN48" s="67">
        <v>45414.6875</v>
      </c>
      <c r="CO48" s="67">
        <v>45421.6875</v>
      </c>
      <c r="CP48" s="67">
        <v>45428.6875</v>
      </c>
      <c r="CQ48" s="67">
        <v>45435.604166666664</v>
      </c>
      <c r="CR48" s="67">
        <v>45442.6875</v>
      </c>
      <c r="CS48" s="67">
        <v>45450.854166666664</v>
      </c>
      <c r="CT48" s="67">
        <v>45456.6875</v>
      </c>
      <c r="CU48" s="70">
        <v>45466.875</v>
      </c>
    </row>
    <row r="49" spans="1:99" ht="13.5">
      <c r="A49" s="83" t="s">
        <v>371</v>
      </c>
      <c r="B49" s="14"/>
      <c r="C49" s="14"/>
      <c r="D49" s="14"/>
      <c r="E49" s="14"/>
      <c r="F49" s="20"/>
      <c r="G49" s="20"/>
      <c r="H49" s="14"/>
      <c r="I49" s="14"/>
      <c r="J49" s="14"/>
      <c r="K49" s="14"/>
      <c r="L49" s="14"/>
      <c r="M49" s="14"/>
      <c r="N49" s="18"/>
      <c r="O49" s="18"/>
      <c r="P49" s="18"/>
      <c r="Q49" s="18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5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27"/>
      <c r="CA49" s="35"/>
      <c r="CB49" s="35"/>
      <c r="CC49" s="36" t="s">
        <v>375</v>
      </c>
      <c r="CD49" s="36" t="s">
        <v>375</v>
      </c>
      <c r="CE49" s="36" t="s">
        <v>375</v>
      </c>
      <c r="CF49" s="36" t="s">
        <v>375</v>
      </c>
      <c r="CG49" s="66">
        <v>45367.791666666664</v>
      </c>
      <c r="CH49" s="66">
        <v>45376.416666666664</v>
      </c>
      <c r="CI49" s="66">
        <v>45381.291666666664</v>
      </c>
      <c r="CJ49" s="66">
        <v>45388.708333333336</v>
      </c>
      <c r="CK49" s="66">
        <v>45395.375</v>
      </c>
      <c r="CL49" s="67">
        <v>45402.291666666664</v>
      </c>
      <c r="CM49" s="67">
        <v>45409.291666666664</v>
      </c>
      <c r="CN49" s="67">
        <v>45416.291666666664</v>
      </c>
      <c r="CO49" s="67">
        <v>45423.291666666664</v>
      </c>
      <c r="CP49" s="67">
        <v>45430.291666666664</v>
      </c>
      <c r="CQ49" s="67">
        <v>45437.208333333336</v>
      </c>
      <c r="CR49" s="67">
        <v>45444.291666666664</v>
      </c>
      <c r="CS49" s="67">
        <v>45452.458333333336</v>
      </c>
      <c r="CT49" s="67">
        <v>45458.291666666664</v>
      </c>
      <c r="CU49" s="70">
        <v>45468.479166666664</v>
      </c>
    </row>
    <row r="50" spans="1:99" ht="13.5">
      <c r="A50" s="89" t="s">
        <v>66</v>
      </c>
      <c r="B50" s="14">
        <f>+B48+16</f>
        <v>44531</v>
      </c>
      <c r="C50" s="14">
        <f>+C48+16</f>
        <v>44543</v>
      </c>
      <c r="D50" s="14"/>
      <c r="E50" s="14"/>
      <c r="F50" s="20"/>
      <c r="G50" s="20"/>
      <c r="H50" s="14">
        <f>+H48+16</f>
        <v>44560</v>
      </c>
      <c r="I50" s="14">
        <f>+I48+14</f>
        <v>44554</v>
      </c>
      <c r="J50" s="14">
        <f>+J48+17</f>
        <v>44568</v>
      </c>
      <c r="K50" s="14">
        <f>+K48+16</f>
        <v>44561</v>
      </c>
      <c r="L50" s="14">
        <f>+L48+16</f>
        <v>44216</v>
      </c>
      <c r="M50" s="14">
        <f>+M48+16</f>
        <v>44569</v>
      </c>
      <c r="N50" s="18"/>
      <c r="O50" s="18"/>
      <c r="P50" s="18"/>
      <c r="Q50" s="18"/>
      <c r="R50" s="14">
        <f>+R48+16</f>
        <v>44230</v>
      </c>
      <c r="S50" s="14">
        <f>+S48+16</f>
        <v>44607</v>
      </c>
      <c r="T50" s="14">
        <f>+T48+16</f>
        <v>44617</v>
      </c>
      <c r="U50" s="14">
        <f>+U48+16</f>
        <v>44624</v>
      </c>
      <c r="V50" s="14">
        <f>+V48+16</f>
        <v>44634</v>
      </c>
      <c r="W50" s="14">
        <f t="shared" ref="W50:AD50" si="14">+W48+16</f>
        <v>44639</v>
      </c>
      <c r="X50" s="14">
        <f t="shared" si="14"/>
        <v>44646</v>
      </c>
      <c r="Y50" s="14">
        <f t="shared" si="14"/>
        <v>44663</v>
      </c>
      <c r="Z50" s="14">
        <f t="shared" si="14"/>
        <v>44670</v>
      </c>
      <c r="AA50" s="14">
        <f>+AA48+8</f>
        <v>44669</v>
      </c>
      <c r="AB50" s="14">
        <f t="shared" si="14"/>
        <v>44684</v>
      </c>
      <c r="AC50" s="14">
        <f t="shared" si="14"/>
        <v>44691</v>
      </c>
      <c r="AD50" s="14">
        <f t="shared" si="14"/>
        <v>44698</v>
      </c>
      <c r="AE50" s="14">
        <f>+AE48+16</f>
        <v>44705</v>
      </c>
      <c r="AF50" s="14">
        <f>+AF48+16</f>
        <v>44722</v>
      </c>
      <c r="AG50" s="14">
        <f>+AG48+16</f>
        <v>44729</v>
      </c>
      <c r="AH50" s="14">
        <f>+AH48+16</f>
        <v>44733</v>
      </c>
      <c r="AI50" s="14">
        <v>44738.885416666664</v>
      </c>
      <c r="AJ50" s="14">
        <v>44750.267361111109</v>
      </c>
      <c r="AK50" s="14">
        <v>44758.729166666664</v>
      </c>
      <c r="AL50" s="14">
        <v>44771.722222222219</v>
      </c>
      <c r="AM50" s="14">
        <v>44774.614583333336</v>
      </c>
      <c r="AN50" s="15" t="s">
        <v>68</v>
      </c>
      <c r="AO50" s="14">
        <v>44788.625</v>
      </c>
      <c r="AP50" s="14">
        <v>44800.78125</v>
      </c>
      <c r="AQ50" s="14">
        <v>44808.708333333336</v>
      </c>
      <c r="AR50" s="14">
        <v>44814.572916666664</v>
      </c>
      <c r="AS50" s="14">
        <v>44822.263888888891</v>
      </c>
      <c r="AT50" s="14">
        <v>44830.791666666664</v>
      </c>
      <c r="AU50" s="14">
        <v>44840.413194444445</v>
      </c>
      <c r="AV50" s="14">
        <v>44845.246527777781</v>
      </c>
      <c r="AW50" s="14">
        <v>44852.284722222219</v>
      </c>
      <c r="AX50" s="14">
        <v>44863.4375</v>
      </c>
      <c r="AY50" s="14">
        <v>44872.220833333333</v>
      </c>
      <c r="AZ50" s="14" t="s">
        <v>18</v>
      </c>
      <c r="BA50" s="14">
        <v>44881.243055555555</v>
      </c>
      <c r="BB50" s="14">
        <v>44890.236111111109</v>
      </c>
      <c r="BC50" s="14">
        <v>44901.690972222219</v>
      </c>
      <c r="BD50" s="14">
        <v>44908.708333333336</v>
      </c>
      <c r="BE50" s="14">
        <v>44913.170138888891</v>
      </c>
      <c r="BF50" s="14">
        <v>44926.253472222219</v>
      </c>
      <c r="BG50" s="14">
        <v>44934.020833333336</v>
      </c>
      <c r="BH50" s="14">
        <v>44956.545138888891</v>
      </c>
      <c r="BI50" s="14">
        <v>44953.826388888891</v>
      </c>
      <c r="BJ50" s="14">
        <v>44960.385416666664</v>
      </c>
      <c r="BK50" s="14">
        <v>44966.621527777781</v>
      </c>
      <c r="BL50" s="14">
        <v>44977.756944444445</v>
      </c>
      <c r="BM50" s="14">
        <v>44982.625</v>
      </c>
      <c r="BN50" s="14">
        <v>44989.822916666664</v>
      </c>
      <c r="BO50" s="14">
        <v>45000.208333333336</v>
      </c>
      <c r="BP50" s="14">
        <v>45005.222222222219</v>
      </c>
      <c r="BQ50" s="14">
        <v>45011.833333333336</v>
      </c>
      <c r="BR50" s="14">
        <v>45019.21875</v>
      </c>
      <c r="BS50" s="14">
        <v>45026.503472222219</v>
      </c>
      <c r="BT50" s="14">
        <v>45032.479166666664</v>
      </c>
      <c r="BU50" s="14">
        <v>45040.239583333336</v>
      </c>
      <c r="BV50" s="14">
        <v>45047.659722222219</v>
      </c>
      <c r="BW50" s="14">
        <v>45064.711805555555</v>
      </c>
      <c r="BX50" s="14">
        <v>45068.652777777781</v>
      </c>
      <c r="BY50" s="14">
        <v>45075.663194444445</v>
      </c>
      <c r="BZ50" s="27">
        <v>45086.229166666664</v>
      </c>
      <c r="CA50" s="14">
        <v>45095.583333333336</v>
      </c>
      <c r="CB50" s="14">
        <v>45103.541666666664</v>
      </c>
      <c r="CC50" s="14">
        <v>45111.663194444445</v>
      </c>
      <c r="CD50" s="14">
        <v>45120.291666666664</v>
      </c>
      <c r="CE50" s="14">
        <v>45123.583333333336</v>
      </c>
      <c r="CF50" s="14">
        <v>45131.364583333336</v>
      </c>
      <c r="CG50" s="66">
        <v>45382.75</v>
      </c>
      <c r="CH50" s="66">
        <v>45393.215277777781</v>
      </c>
      <c r="CI50" s="66">
        <v>45397.416666666664</v>
      </c>
      <c r="CJ50" s="67">
        <v>45404.791666666664</v>
      </c>
      <c r="CK50" s="67">
        <v>45411.541666666664</v>
      </c>
      <c r="CL50" s="67">
        <v>45420.125</v>
      </c>
      <c r="CM50" s="67">
        <v>45425.541666666664</v>
      </c>
      <c r="CN50" s="67">
        <v>45432.416666666664</v>
      </c>
      <c r="CO50" s="67">
        <v>45439.625</v>
      </c>
      <c r="CP50" s="67">
        <v>45446.75</v>
      </c>
      <c r="CQ50" s="67">
        <v>45453.458333333336</v>
      </c>
      <c r="CR50" s="67">
        <v>45460.416666666664</v>
      </c>
      <c r="CS50" s="67">
        <v>45468.625</v>
      </c>
      <c r="CT50" s="67">
        <v>45474.458333333336</v>
      </c>
      <c r="CU50" s="70">
        <v>45484.625</v>
      </c>
    </row>
    <row r="51" spans="1:99" ht="14" customHeight="1">
      <c r="A51" s="89" t="s">
        <v>39</v>
      </c>
      <c r="B51" s="14">
        <f>+B50+2</f>
        <v>44533</v>
      </c>
      <c r="C51" s="14">
        <f>+C50+2</f>
        <v>44545</v>
      </c>
      <c r="D51" s="14"/>
      <c r="E51" s="14"/>
      <c r="F51" s="20"/>
      <c r="G51" s="20"/>
      <c r="H51" s="14">
        <f>+H50+2</f>
        <v>44562</v>
      </c>
      <c r="I51" s="14">
        <f>+I50+2</f>
        <v>44556</v>
      </c>
      <c r="J51" s="14">
        <f>+J50+3</f>
        <v>44571</v>
      </c>
      <c r="K51" s="14">
        <f t="shared" ref="K51:M52" si="15">+K50+2</f>
        <v>44563</v>
      </c>
      <c r="L51" s="14">
        <f t="shared" si="15"/>
        <v>44218</v>
      </c>
      <c r="M51" s="14">
        <f t="shared" si="15"/>
        <v>44571</v>
      </c>
      <c r="N51" s="18"/>
      <c r="O51" s="18"/>
      <c r="P51" s="18"/>
      <c r="Q51" s="18"/>
      <c r="R51" s="14">
        <f>+R50+2</f>
        <v>44232</v>
      </c>
      <c r="S51" s="14">
        <f t="shared" ref="S51:AD52" si="16">+S50+2</f>
        <v>44609</v>
      </c>
      <c r="T51" s="14">
        <f t="shared" si="16"/>
        <v>44619</v>
      </c>
      <c r="U51" s="14">
        <f t="shared" si="16"/>
        <v>44626</v>
      </c>
      <c r="V51" s="14">
        <f t="shared" si="16"/>
        <v>44636</v>
      </c>
      <c r="W51" s="14">
        <f t="shared" si="16"/>
        <v>44641</v>
      </c>
      <c r="X51" s="14">
        <f t="shared" si="16"/>
        <v>44648</v>
      </c>
      <c r="Y51" s="14">
        <f t="shared" si="16"/>
        <v>44665</v>
      </c>
      <c r="Z51" s="14">
        <f t="shared" si="16"/>
        <v>44672</v>
      </c>
      <c r="AA51" s="14">
        <f t="shared" ref="AA51:AA56" si="17">+AA50+8</f>
        <v>44677</v>
      </c>
      <c r="AB51" s="14">
        <f t="shared" si="16"/>
        <v>44686</v>
      </c>
      <c r="AC51" s="14">
        <f t="shared" si="16"/>
        <v>44693</v>
      </c>
      <c r="AD51" s="14">
        <f t="shared" si="16"/>
        <v>44700</v>
      </c>
      <c r="AE51" s="14">
        <f t="shared" ref="AE51:AH52" si="18">+AE50+2</f>
        <v>44707</v>
      </c>
      <c r="AF51" s="14">
        <f t="shared" si="18"/>
        <v>44724</v>
      </c>
      <c r="AG51" s="14">
        <f t="shared" si="18"/>
        <v>44731</v>
      </c>
      <c r="AH51" s="14">
        <f t="shared" si="18"/>
        <v>44735</v>
      </c>
      <c r="AI51" s="14">
        <v>44758.25</v>
      </c>
      <c r="AJ51" s="14">
        <v>44766.529166666667</v>
      </c>
      <c r="AK51" s="15" t="s">
        <v>68</v>
      </c>
      <c r="AL51" s="14">
        <v>44790.916666666664</v>
      </c>
      <c r="AM51" s="14">
        <v>44791.821527777778</v>
      </c>
      <c r="AN51" s="14">
        <v>44797.118055555555</v>
      </c>
      <c r="AO51" s="14">
        <v>44808.027777777781</v>
      </c>
      <c r="AP51" s="14">
        <v>44820.75</v>
      </c>
      <c r="AQ51" s="14" t="s">
        <v>246</v>
      </c>
      <c r="AR51" s="22">
        <v>44840.75</v>
      </c>
      <c r="AS51" s="14">
        <v>44825.736111111109</v>
      </c>
      <c r="AT51" s="14">
        <v>44837.388888888891</v>
      </c>
      <c r="AU51" s="14">
        <v>44843.527777777781</v>
      </c>
      <c r="AV51" s="14">
        <v>44847.861111111109</v>
      </c>
      <c r="AW51" s="14">
        <v>44855.288194444445</v>
      </c>
      <c r="AX51" s="14">
        <v>44866.520833333336</v>
      </c>
      <c r="AY51" s="14" t="s">
        <v>18</v>
      </c>
      <c r="AZ51" s="14">
        <v>44898.083333333336</v>
      </c>
      <c r="BA51" s="14">
        <v>44884.611111111109</v>
      </c>
      <c r="BB51" s="14">
        <v>44892.083333333336</v>
      </c>
      <c r="BC51" s="14">
        <v>44906.045138888891</v>
      </c>
      <c r="BD51" s="14">
        <v>44912.232638888891</v>
      </c>
      <c r="BE51" s="14">
        <v>44916.784722222219</v>
      </c>
      <c r="BF51" s="14">
        <v>44928.729166666664</v>
      </c>
      <c r="BG51" s="14">
        <v>44937.375</v>
      </c>
      <c r="BH51" s="14">
        <v>44972.791666666664</v>
      </c>
      <c r="BI51" s="14">
        <v>44940.166666666664</v>
      </c>
      <c r="BJ51" s="14">
        <v>44965.871527777781</v>
      </c>
      <c r="BK51" s="14">
        <v>44972.659722222219</v>
      </c>
      <c r="BL51" s="14">
        <v>44980.833333333336</v>
      </c>
      <c r="BM51" s="27">
        <v>45000.8125</v>
      </c>
      <c r="BN51" s="14">
        <v>44994.791666666664</v>
      </c>
      <c r="BO51" s="13"/>
      <c r="BP51" s="14">
        <v>45008.618750000001</v>
      </c>
      <c r="BQ51" s="14">
        <v>45018.333333333336</v>
      </c>
      <c r="BR51" s="14">
        <v>45025.822916666664</v>
      </c>
      <c r="BS51" s="14">
        <v>45031.166666666664</v>
      </c>
      <c r="BT51" s="14">
        <v>45037.458333333336</v>
      </c>
      <c r="BU51" s="14">
        <v>45043.833333333336</v>
      </c>
      <c r="BV51" s="14">
        <v>45053.107638888891</v>
      </c>
      <c r="BW51" s="14">
        <v>45076.708333333336</v>
      </c>
      <c r="BX51" s="14">
        <v>45071.605555555558</v>
      </c>
      <c r="BY51" s="14">
        <v>45079.448611111111</v>
      </c>
      <c r="BZ51" s="27">
        <v>45097.125</v>
      </c>
      <c r="CA51" s="14">
        <v>45098.666666666664</v>
      </c>
      <c r="CB51" s="14">
        <v>45110.625</v>
      </c>
      <c r="CC51" s="14">
        <v>45114.729166666664</v>
      </c>
      <c r="CD51" s="14">
        <v>45123.208333333336</v>
      </c>
      <c r="CE51" s="14">
        <v>45126.333333333336</v>
      </c>
      <c r="CF51" s="14">
        <v>45134.569444444445</v>
      </c>
      <c r="CG51" s="66">
        <v>45387.458333333336</v>
      </c>
      <c r="CH51" s="66">
        <v>45397.883333333331</v>
      </c>
      <c r="CI51" s="67">
        <v>45401.791666666664</v>
      </c>
      <c r="CJ51" s="67">
        <v>45407.947916666664</v>
      </c>
      <c r="CK51" s="67">
        <v>45414.895833333336</v>
      </c>
      <c r="CL51" s="67">
        <v>45423.479166666664</v>
      </c>
      <c r="CM51" s="67">
        <v>45428.895833333336</v>
      </c>
      <c r="CN51" s="67">
        <v>45435.791666666664</v>
      </c>
      <c r="CO51" s="67">
        <v>45442.833333333336</v>
      </c>
      <c r="CP51" s="67">
        <v>45450.125</v>
      </c>
      <c r="CQ51" s="67">
        <v>45456.833333333336</v>
      </c>
      <c r="CR51" s="67">
        <v>45463.833333333336</v>
      </c>
      <c r="CS51" s="67">
        <v>45472</v>
      </c>
      <c r="CT51" s="67">
        <v>45477.833333333336</v>
      </c>
      <c r="CU51" s="70">
        <v>45488</v>
      </c>
    </row>
    <row r="52" spans="1:99" ht="13.5">
      <c r="A52" s="89" t="s">
        <v>40</v>
      </c>
      <c r="B52" s="14">
        <f>+B51+2</f>
        <v>44535</v>
      </c>
      <c r="C52" s="14">
        <f>+C51+2</f>
        <v>44547</v>
      </c>
      <c r="D52" s="14"/>
      <c r="E52" s="14"/>
      <c r="F52" s="20"/>
      <c r="G52" s="20"/>
      <c r="H52" s="14">
        <f>+H51+2</f>
        <v>44564</v>
      </c>
      <c r="I52" s="14">
        <f>+I51+2</f>
        <v>44558</v>
      </c>
      <c r="J52" s="14">
        <f>+J51+2</f>
        <v>44573</v>
      </c>
      <c r="K52" s="14">
        <f t="shared" si="15"/>
        <v>44565</v>
      </c>
      <c r="L52" s="14">
        <f t="shared" si="15"/>
        <v>44220</v>
      </c>
      <c r="M52" s="14">
        <f t="shared" si="15"/>
        <v>44573</v>
      </c>
      <c r="N52" s="18"/>
      <c r="O52" s="18"/>
      <c r="P52" s="18"/>
      <c r="Q52" s="18"/>
      <c r="R52" s="14">
        <f>+R51+2</f>
        <v>44234</v>
      </c>
      <c r="S52" s="14">
        <f t="shared" si="16"/>
        <v>44611</v>
      </c>
      <c r="T52" s="14">
        <f t="shared" si="16"/>
        <v>44621</v>
      </c>
      <c r="U52" s="14">
        <f t="shared" si="16"/>
        <v>44628</v>
      </c>
      <c r="V52" s="14">
        <f t="shared" si="16"/>
        <v>44638</v>
      </c>
      <c r="W52" s="14">
        <f t="shared" si="16"/>
        <v>44643</v>
      </c>
      <c r="X52" s="14">
        <f t="shared" si="16"/>
        <v>44650</v>
      </c>
      <c r="Y52" s="14">
        <f t="shared" si="16"/>
        <v>44667</v>
      </c>
      <c r="Z52" s="14">
        <f t="shared" si="16"/>
        <v>44674</v>
      </c>
      <c r="AA52" s="14">
        <f t="shared" si="17"/>
        <v>44685</v>
      </c>
      <c r="AB52" s="14">
        <f t="shared" si="16"/>
        <v>44688</v>
      </c>
      <c r="AC52" s="14">
        <f t="shared" si="16"/>
        <v>44695</v>
      </c>
      <c r="AD52" s="14">
        <f t="shared" si="16"/>
        <v>44702</v>
      </c>
      <c r="AE52" s="14">
        <f t="shared" si="18"/>
        <v>44709</v>
      </c>
      <c r="AF52" s="14">
        <f t="shared" si="18"/>
        <v>44726</v>
      </c>
      <c r="AG52" s="14">
        <f t="shared" si="18"/>
        <v>44733</v>
      </c>
      <c r="AH52" s="14">
        <f t="shared" si="18"/>
        <v>44737</v>
      </c>
      <c r="AI52" s="15" t="s">
        <v>68</v>
      </c>
      <c r="AJ52" s="14">
        <v>44753.85833333333</v>
      </c>
      <c r="AK52" s="14">
        <v>44764.135416666664</v>
      </c>
      <c r="AL52" s="15" t="s">
        <v>68</v>
      </c>
      <c r="AM52" s="14">
        <v>44777.625</v>
      </c>
      <c r="AN52" s="14">
        <v>44803.416666666664</v>
      </c>
      <c r="AO52" s="14">
        <v>44791.916666666664</v>
      </c>
      <c r="AP52" s="15" t="s">
        <v>68</v>
      </c>
      <c r="AQ52" s="14">
        <v>44820.5</v>
      </c>
      <c r="AR52" s="14">
        <v>44826.833333333336</v>
      </c>
      <c r="AS52" s="14">
        <v>44830.348611111112</v>
      </c>
      <c r="AT52" s="14">
        <v>44842.520833333336</v>
      </c>
      <c r="AU52" s="14">
        <v>44846.290277777778</v>
      </c>
      <c r="AV52" s="14">
        <v>44853.168055555558</v>
      </c>
      <c r="AW52" s="14">
        <v>44860.416666666664</v>
      </c>
      <c r="AX52" s="14">
        <v>44869.5</v>
      </c>
      <c r="AY52" s="14">
        <v>44876.059027777781</v>
      </c>
      <c r="AZ52" s="14" t="s">
        <v>18</v>
      </c>
      <c r="BA52" s="14">
        <v>44887.418055555558</v>
      </c>
      <c r="BB52" s="14">
        <v>44896.25</v>
      </c>
      <c r="BC52" s="14">
        <v>44909.541666666664</v>
      </c>
      <c r="BD52" s="14">
        <v>44914.590277777781</v>
      </c>
      <c r="BE52" s="14">
        <v>44919.416666666664</v>
      </c>
      <c r="BF52" s="14">
        <v>44931.131249999999</v>
      </c>
      <c r="BG52" s="14">
        <v>44940.052083333336</v>
      </c>
      <c r="BH52" s="14">
        <v>44961.833333333336</v>
      </c>
      <c r="BI52" s="14">
        <v>44934.996527777781</v>
      </c>
      <c r="BJ52" s="14">
        <v>44969.146527777775</v>
      </c>
      <c r="BK52" s="14">
        <v>44975.711805555555</v>
      </c>
      <c r="BL52" s="14">
        <v>44982.833333333336</v>
      </c>
      <c r="BM52" s="14">
        <v>44987.451388888891</v>
      </c>
      <c r="BN52" s="14">
        <v>44996.125</v>
      </c>
      <c r="BO52" s="14">
        <v>45004.375</v>
      </c>
      <c r="BP52" s="14">
        <v>45012.75</v>
      </c>
      <c r="BQ52" s="14">
        <v>45021.958333333336</v>
      </c>
      <c r="BR52" s="14">
        <v>45029.833333333336</v>
      </c>
      <c r="BS52" s="14">
        <v>45033.25</v>
      </c>
      <c r="BT52" s="14">
        <v>45041.649305555555</v>
      </c>
      <c r="BU52" s="14">
        <v>45046.833333333336</v>
      </c>
      <c r="BV52" s="14">
        <v>45055.875</v>
      </c>
      <c r="BW52" s="14">
        <v>45068.208333333336</v>
      </c>
      <c r="BX52" s="14">
        <v>45074.5</v>
      </c>
      <c r="BY52" s="14">
        <v>45082.043055555558</v>
      </c>
      <c r="BZ52" s="27">
        <v>45090.25</v>
      </c>
      <c r="CA52" s="14">
        <v>45101.833333333336</v>
      </c>
      <c r="CB52" s="14">
        <v>45113.333333333336</v>
      </c>
      <c r="CC52" s="14">
        <v>45117.000694444447</v>
      </c>
      <c r="CD52" s="14">
        <v>45126.875</v>
      </c>
      <c r="CE52" s="14">
        <v>45129.833333333336</v>
      </c>
      <c r="CF52" s="14">
        <v>45137.395833333336</v>
      </c>
      <c r="CG52" s="66">
        <v>45390.875</v>
      </c>
      <c r="CH52" s="76" t="s">
        <v>375</v>
      </c>
      <c r="CI52" s="67">
        <v>45404.916666666664</v>
      </c>
      <c r="CJ52" s="67">
        <v>45409.833333333336</v>
      </c>
      <c r="CK52" s="67">
        <v>45416.895833333336</v>
      </c>
      <c r="CL52" s="67">
        <v>45425.479166666664</v>
      </c>
      <c r="CM52" s="67">
        <v>45430.833333333336</v>
      </c>
      <c r="CN52" s="67">
        <v>45437.833333333336</v>
      </c>
      <c r="CO52" s="67">
        <v>45444.833333333336</v>
      </c>
      <c r="CP52" s="67">
        <v>45451.833333333336</v>
      </c>
      <c r="CQ52" s="67">
        <v>45458.833333333336</v>
      </c>
      <c r="CR52" s="67">
        <v>45465.833333333336</v>
      </c>
      <c r="CS52" s="67">
        <v>45472.833333333336</v>
      </c>
      <c r="CT52" s="67">
        <v>45479.833333333336</v>
      </c>
      <c r="CU52" s="70">
        <v>45490</v>
      </c>
    </row>
    <row r="53" spans="1:99" ht="13" customHeight="1">
      <c r="A53" s="89" t="s">
        <v>41</v>
      </c>
      <c r="B53" s="14">
        <f>+B52+3</f>
        <v>44538</v>
      </c>
      <c r="C53" s="14">
        <f>+C52+3</f>
        <v>44550</v>
      </c>
      <c r="D53" s="14"/>
      <c r="E53" s="14"/>
      <c r="F53" s="20"/>
      <c r="G53" s="20"/>
      <c r="H53" s="14">
        <f t="shared" ref="H53:M53" si="19">+H52+3</f>
        <v>44567</v>
      </c>
      <c r="I53" s="14">
        <f t="shared" si="19"/>
        <v>44561</v>
      </c>
      <c r="J53" s="14">
        <f t="shared" si="19"/>
        <v>44576</v>
      </c>
      <c r="K53" s="14">
        <f t="shared" si="19"/>
        <v>44568</v>
      </c>
      <c r="L53" s="14">
        <f t="shared" si="19"/>
        <v>44223</v>
      </c>
      <c r="M53" s="14">
        <f t="shared" si="19"/>
        <v>44576</v>
      </c>
      <c r="N53" s="18"/>
      <c r="O53" s="18"/>
      <c r="P53" s="18"/>
      <c r="Q53" s="18"/>
      <c r="R53" s="14">
        <f>+R52+3</f>
        <v>44237</v>
      </c>
      <c r="S53" s="14">
        <f>+S52+3</f>
        <v>44614</v>
      </c>
      <c r="T53" s="14">
        <f>+T52+3</f>
        <v>44624</v>
      </c>
      <c r="U53" s="14">
        <f>+U52+3</f>
        <v>44631</v>
      </c>
      <c r="V53" s="14">
        <f>+V52+3</f>
        <v>44641</v>
      </c>
      <c r="W53" s="14">
        <f t="shared" ref="W53:AD53" si="20">+W52+3</f>
        <v>44646</v>
      </c>
      <c r="X53" s="14">
        <f t="shared" si="20"/>
        <v>44653</v>
      </c>
      <c r="Y53" s="14">
        <f t="shared" si="20"/>
        <v>44670</v>
      </c>
      <c r="Z53" s="14">
        <f t="shared" si="20"/>
        <v>44677</v>
      </c>
      <c r="AA53" s="14">
        <f t="shared" si="17"/>
        <v>44693</v>
      </c>
      <c r="AB53" s="14">
        <f t="shared" si="20"/>
        <v>44691</v>
      </c>
      <c r="AC53" s="14">
        <f t="shared" si="20"/>
        <v>44698</v>
      </c>
      <c r="AD53" s="14">
        <f t="shared" si="20"/>
        <v>44705</v>
      </c>
      <c r="AE53" s="14">
        <f>+AE52+3</f>
        <v>44712</v>
      </c>
      <c r="AF53" s="14">
        <f>+AF52+3</f>
        <v>44729</v>
      </c>
      <c r="AG53" s="14">
        <f>+AG52+3</f>
        <v>44736</v>
      </c>
      <c r="AH53" s="14">
        <f>+AH52+3</f>
        <v>44740</v>
      </c>
      <c r="AI53" s="14">
        <v>44742.854166666664</v>
      </c>
      <c r="AJ53" s="14">
        <v>44757.381944444445</v>
      </c>
      <c r="AK53" s="15" t="s">
        <v>68</v>
      </c>
      <c r="AL53" s="14">
        <v>44776.277777777781</v>
      </c>
      <c r="AM53" s="14">
        <v>44780.775000000001</v>
      </c>
      <c r="AN53" s="15" t="s">
        <v>68</v>
      </c>
      <c r="AO53" s="14">
        <v>44795.311805555553</v>
      </c>
      <c r="AP53" s="14">
        <v>44804.125</v>
      </c>
      <c r="AQ53" s="14">
        <v>44822.375</v>
      </c>
      <c r="AR53" s="14">
        <v>44829.708333333336</v>
      </c>
      <c r="AS53" s="17" t="s">
        <v>63</v>
      </c>
      <c r="AT53" s="13"/>
      <c r="AU53" s="14">
        <v>44849.625</v>
      </c>
      <c r="AV53" s="14">
        <v>44856.489583333336</v>
      </c>
      <c r="AW53" s="14">
        <v>44863.625</v>
      </c>
      <c r="AX53" s="14">
        <v>44873.041666666664</v>
      </c>
      <c r="AY53" s="14">
        <v>44880.484722222223</v>
      </c>
      <c r="AZ53" s="14">
        <v>44893.125</v>
      </c>
      <c r="BA53" s="14">
        <v>44891.718055555553</v>
      </c>
      <c r="BB53" s="14">
        <v>44898.611111111109</v>
      </c>
      <c r="BC53" s="14">
        <v>44912.625</v>
      </c>
      <c r="BD53" s="14">
        <v>44926.625</v>
      </c>
      <c r="BE53" s="14">
        <v>44924.083333333336</v>
      </c>
      <c r="BF53" s="13"/>
      <c r="BG53" s="14">
        <v>44955.291666666664</v>
      </c>
      <c r="BH53" s="14">
        <v>44964.777777777781</v>
      </c>
      <c r="BI53" s="13"/>
      <c r="BJ53" s="14">
        <v>44971.791666666664</v>
      </c>
      <c r="BK53" s="13"/>
      <c r="BL53" s="14">
        <v>44985.541666666664</v>
      </c>
      <c r="BM53" s="14">
        <v>44992.385416666664</v>
      </c>
      <c r="BN53" s="13"/>
      <c r="BO53" s="14">
        <v>45007.458333333336</v>
      </c>
      <c r="BP53" s="13"/>
      <c r="BQ53" s="14">
        <v>45026.5</v>
      </c>
      <c r="BR53" s="14">
        <v>45032.541666666664</v>
      </c>
      <c r="BS53" s="14">
        <v>45036.958333333336</v>
      </c>
      <c r="BT53" s="14">
        <v>45044.82916666667</v>
      </c>
      <c r="BU53" s="14">
        <v>45048.541666666664</v>
      </c>
      <c r="BV53" s="14">
        <v>45058.350694444445</v>
      </c>
      <c r="BW53" s="14">
        <v>45082.458333333336</v>
      </c>
      <c r="BX53" s="14">
        <v>45076.541666666664</v>
      </c>
      <c r="BY53" s="14">
        <v>45084.409722222219</v>
      </c>
      <c r="BZ53" s="27">
        <v>45103.583333333336</v>
      </c>
      <c r="CA53" s="14">
        <v>45104.541666666664</v>
      </c>
      <c r="CB53" s="13"/>
      <c r="CC53" s="14">
        <v>45120.1875</v>
      </c>
      <c r="CD53" s="36" t="s">
        <v>375</v>
      </c>
      <c r="CE53" s="36" t="s">
        <v>375</v>
      </c>
      <c r="CF53" s="14">
        <v>45141</v>
      </c>
      <c r="CG53" s="66">
        <v>45394.5</v>
      </c>
      <c r="CH53" s="67">
        <v>45401.708333333336</v>
      </c>
      <c r="CI53" s="67">
        <v>45407.583333333336</v>
      </c>
      <c r="CJ53" s="67">
        <v>45412.541666666664</v>
      </c>
      <c r="CK53" s="67">
        <v>45419.541666666664</v>
      </c>
      <c r="CL53" s="67">
        <v>45428.145833333336</v>
      </c>
      <c r="CM53" s="67">
        <v>45433.541666666664</v>
      </c>
      <c r="CN53" s="67">
        <v>45440.541666666664</v>
      </c>
      <c r="CO53" s="76" t="s">
        <v>375</v>
      </c>
      <c r="CP53" s="67">
        <v>45454.541666666664</v>
      </c>
      <c r="CQ53" s="67">
        <v>45461.541666666664</v>
      </c>
      <c r="CR53" s="67">
        <v>45468.541666666664</v>
      </c>
      <c r="CS53" s="67">
        <v>45475.541666666664</v>
      </c>
      <c r="CT53" s="67">
        <v>45482.541666666664</v>
      </c>
      <c r="CU53" s="70">
        <v>45492.708333333336</v>
      </c>
    </row>
    <row r="54" spans="1:99" ht="14" customHeight="1">
      <c r="A54" s="89" t="s">
        <v>42</v>
      </c>
      <c r="B54" s="14">
        <f>+B53+2</f>
        <v>44540</v>
      </c>
      <c r="C54" s="14">
        <f>+C53+2</f>
        <v>44552</v>
      </c>
      <c r="D54" s="14"/>
      <c r="E54" s="14"/>
      <c r="F54" s="20"/>
      <c r="G54" s="20"/>
      <c r="H54" s="14">
        <f t="shared" ref="H54:M54" si="21">+H53+2</f>
        <v>44569</v>
      </c>
      <c r="I54" s="14">
        <f t="shared" si="21"/>
        <v>44563</v>
      </c>
      <c r="J54" s="14">
        <f t="shared" si="21"/>
        <v>44578</v>
      </c>
      <c r="K54" s="14">
        <f t="shared" si="21"/>
        <v>44570</v>
      </c>
      <c r="L54" s="14">
        <f t="shared" si="21"/>
        <v>44225</v>
      </c>
      <c r="M54" s="14">
        <f t="shared" si="21"/>
        <v>44578</v>
      </c>
      <c r="N54" s="18"/>
      <c r="O54" s="18"/>
      <c r="P54" s="18"/>
      <c r="Q54" s="18"/>
      <c r="R54" s="14">
        <f>+R53+2</f>
        <v>44239</v>
      </c>
      <c r="S54" s="14">
        <f>+S53+2</f>
        <v>44616</v>
      </c>
      <c r="T54" s="14">
        <f>+T53+2</f>
        <v>44626</v>
      </c>
      <c r="U54" s="14">
        <f>+U53+2</f>
        <v>44633</v>
      </c>
      <c r="V54" s="14">
        <f>+V53+2</f>
        <v>44643</v>
      </c>
      <c r="W54" s="14">
        <f t="shared" ref="W54:AD54" si="22">+W53+2</f>
        <v>44648</v>
      </c>
      <c r="X54" s="14">
        <f t="shared" si="22"/>
        <v>44655</v>
      </c>
      <c r="Y54" s="14">
        <f t="shared" si="22"/>
        <v>44672</v>
      </c>
      <c r="Z54" s="14">
        <f t="shared" si="22"/>
        <v>44679</v>
      </c>
      <c r="AA54" s="14">
        <f t="shared" si="17"/>
        <v>44701</v>
      </c>
      <c r="AB54" s="14">
        <f t="shared" si="22"/>
        <v>44693</v>
      </c>
      <c r="AC54" s="14">
        <f t="shared" si="22"/>
        <v>44700</v>
      </c>
      <c r="AD54" s="14">
        <f t="shared" si="22"/>
        <v>44707</v>
      </c>
      <c r="AE54" s="14">
        <f>+AE53+2</f>
        <v>44714</v>
      </c>
      <c r="AF54" s="14">
        <f>+AF53+2</f>
        <v>44731</v>
      </c>
      <c r="AG54" s="14">
        <f>+AG53+2</f>
        <v>44738</v>
      </c>
      <c r="AH54" s="14">
        <f>+AH53+2</f>
        <v>44742</v>
      </c>
      <c r="AI54" s="14">
        <v>44747.354166666664</v>
      </c>
      <c r="AJ54" s="14">
        <v>0</v>
      </c>
      <c r="AK54" s="15">
        <v>1</v>
      </c>
      <c r="AL54" s="14">
        <v>44781.229166666664</v>
      </c>
      <c r="AM54" s="14">
        <v>44784.941666666666</v>
      </c>
      <c r="AN54" s="14">
        <v>44813.8125</v>
      </c>
      <c r="AO54" s="14">
        <v>44796.913194444445</v>
      </c>
      <c r="AP54" s="14">
        <v>44808.75</v>
      </c>
      <c r="AQ54" s="14">
        <v>44824.958333333336</v>
      </c>
      <c r="AR54" s="14">
        <v>44832.333333333336</v>
      </c>
      <c r="AS54" s="17" t="s">
        <v>63</v>
      </c>
      <c r="AT54" s="13"/>
      <c r="AU54" s="14">
        <v>44851.416666666664</v>
      </c>
      <c r="AV54" s="14">
        <v>44859.291666666664</v>
      </c>
      <c r="AW54" s="14">
        <v>44868.958333333336</v>
      </c>
      <c r="AX54" s="14">
        <v>44876.875</v>
      </c>
      <c r="AY54" s="14">
        <v>44882.833333333336</v>
      </c>
      <c r="AZ54" s="14">
        <v>44891.125</v>
      </c>
      <c r="BA54" s="14">
        <v>44894.012499999997</v>
      </c>
      <c r="BB54" s="14">
        <v>44900.708333333336</v>
      </c>
      <c r="BC54" s="14">
        <v>44915.756944444445</v>
      </c>
      <c r="BD54" s="14">
        <v>44931.916666666664</v>
      </c>
      <c r="BE54" s="13"/>
      <c r="BF54" s="14">
        <v>44951.375</v>
      </c>
      <c r="BG54" s="14">
        <v>44945.291666666664</v>
      </c>
      <c r="BH54" s="14">
        <v>44966.333333333336</v>
      </c>
      <c r="BI54" s="13"/>
      <c r="BJ54" s="14">
        <v>44974.541666666664</v>
      </c>
      <c r="BK54" s="13"/>
      <c r="BL54" s="14">
        <v>44987.25</v>
      </c>
      <c r="BM54" s="14">
        <v>44994.25</v>
      </c>
      <c r="BN54" s="13"/>
      <c r="BO54" s="14">
        <v>45009.208333333336</v>
      </c>
      <c r="BP54" s="13"/>
      <c r="BQ54" s="14">
        <v>45028.208333333336</v>
      </c>
      <c r="BR54" s="14">
        <v>45034.25</v>
      </c>
      <c r="BS54" s="14">
        <v>45039.666666666664</v>
      </c>
      <c r="BT54" s="14">
        <v>45047.25</v>
      </c>
      <c r="BU54" s="14">
        <v>45050.25</v>
      </c>
      <c r="BV54" s="14">
        <v>45060.15625</v>
      </c>
      <c r="BW54" s="14">
        <v>45084.458333333336</v>
      </c>
      <c r="BX54" s="14">
        <v>45079.25</v>
      </c>
      <c r="BY54" s="14">
        <v>45085.958333333336</v>
      </c>
      <c r="BZ54" s="27">
        <v>45105.583333333336</v>
      </c>
      <c r="CA54" s="14">
        <v>45106.25</v>
      </c>
      <c r="CB54" s="13"/>
      <c r="CC54" s="14">
        <v>45121.954861111109</v>
      </c>
      <c r="CD54" s="36" t="s">
        <v>375</v>
      </c>
      <c r="CE54" s="14">
        <v>45137.083333333336</v>
      </c>
      <c r="CF54" s="14">
        <v>45142.791666666664</v>
      </c>
      <c r="CG54" s="66">
        <v>45397.666666666664</v>
      </c>
      <c r="CH54" s="67">
        <v>45403.708333333336</v>
      </c>
      <c r="CI54" s="67">
        <v>45409.333333333336</v>
      </c>
      <c r="CJ54" s="67">
        <v>45414.25</v>
      </c>
      <c r="CK54" s="67">
        <v>45421.25</v>
      </c>
      <c r="CL54" s="67">
        <v>45429.895833333336</v>
      </c>
      <c r="CM54" s="67">
        <v>45435.25</v>
      </c>
      <c r="CN54" s="67">
        <v>45442.25</v>
      </c>
      <c r="CO54" s="76" t="s">
        <v>375</v>
      </c>
      <c r="CP54" s="67">
        <v>45456.25</v>
      </c>
      <c r="CQ54" s="67">
        <v>45463.25</v>
      </c>
      <c r="CR54" s="67">
        <v>45470.25</v>
      </c>
      <c r="CS54" s="67">
        <v>45477.25</v>
      </c>
      <c r="CT54" s="67">
        <v>45484.25</v>
      </c>
      <c r="CU54" s="70">
        <v>45494.416666666664</v>
      </c>
    </row>
    <row r="55" spans="1:99" ht="13.5">
      <c r="A55" s="89" t="s">
        <v>22</v>
      </c>
      <c r="B55" s="14">
        <f>+B54+1</f>
        <v>44541</v>
      </c>
      <c r="C55" s="14">
        <f>+C54+1</f>
        <v>44553</v>
      </c>
      <c r="D55" s="14"/>
      <c r="E55" s="14"/>
      <c r="F55" s="20"/>
      <c r="G55" s="20"/>
      <c r="H55" s="14">
        <f t="shared" ref="H55:M55" si="23">+H54+1</f>
        <v>44570</v>
      </c>
      <c r="I55" s="14">
        <f t="shared" si="23"/>
        <v>44564</v>
      </c>
      <c r="J55" s="14">
        <f t="shared" si="23"/>
        <v>44579</v>
      </c>
      <c r="K55" s="14">
        <f t="shared" si="23"/>
        <v>44571</v>
      </c>
      <c r="L55" s="14">
        <f t="shared" si="23"/>
        <v>44226</v>
      </c>
      <c r="M55" s="14">
        <f t="shared" si="23"/>
        <v>44579</v>
      </c>
      <c r="N55" s="18"/>
      <c r="O55" s="18"/>
      <c r="P55" s="18"/>
      <c r="Q55" s="18"/>
      <c r="R55" s="14">
        <f>+R54+1</f>
        <v>44240</v>
      </c>
      <c r="S55" s="14">
        <f>+S54+1</f>
        <v>44617</v>
      </c>
      <c r="T55" s="14">
        <f>+T54+1</f>
        <v>44627</v>
      </c>
      <c r="U55" s="14">
        <f>+U54+1</f>
        <v>44634</v>
      </c>
      <c r="V55" s="14">
        <f>+V54+1</f>
        <v>44644</v>
      </c>
      <c r="W55" s="14">
        <f t="shared" ref="W55:AD55" si="24">+W54+1</f>
        <v>44649</v>
      </c>
      <c r="X55" s="14">
        <f t="shared" si="24"/>
        <v>44656</v>
      </c>
      <c r="Y55" s="14">
        <f t="shared" si="24"/>
        <v>44673</v>
      </c>
      <c r="Z55" s="14">
        <f t="shared" si="24"/>
        <v>44680</v>
      </c>
      <c r="AA55" s="14">
        <f t="shared" si="17"/>
        <v>44709</v>
      </c>
      <c r="AB55" s="14">
        <f t="shared" si="24"/>
        <v>44694</v>
      </c>
      <c r="AC55" s="14">
        <f t="shared" si="24"/>
        <v>44701</v>
      </c>
      <c r="AD55" s="14">
        <f t="shared" si="24"/>
        <v>44708</v>
      </c>
      <c r="AE55" s="14">
        <f>+AE54+1</f>
        <v>44715</v>
      </c>
      <c r="AF55" s="14">
        <f>+AF54+1</f>
        <v>44732</v>
      </c>
      <c r="AG55" s="14">
        <f>+AG54+1</f>
        <v>44739</v>
      </c>
      <c r="AH55" s="14">
        <f>+AH54+1</f>
        <v>44743</v>
      </c>
      <c r="AI55" s="14">
        <v>44750.302777777775</v>
      </c>
      <c r="AJ55" s="14">
        <v>44762.247916666667</v>
      </c>
      <c r="AK55" s="15" t="s">
        <v>68</v>
      </c>
      <c r="AL55" s="14">
        <v>44783.668055555558</v>
      </c>
      <c r="AM55" s="14">
        <v>44786.651388888888</v>
      </c>
      <c r="AN55" s="14">
        <v>44808.375</v>
      </c>
      <c r="AO55" s="14">
        <v>44799.75</v>
      </c>
      <c r="AP55" s="14">
        <v>44811</v>
      </c>
      <c r="AQ55" s="14">
        <v>44826.625</v>
      </c>
      <c r="AR55" s="14">
        <v>44834</v>
      </c>
      <c r="AS55" s="17" t="s">
        <v>63</v>
      </c>
      <c r="AT55" s="13"/>
      <c r="AU55" s="14">
        <v>44852.5625</v>
      </c>
      <c r="AV55" s="14">
        <v>44860.333333333336</v>
      </c>
      <c r="AW55" s="14">
        <v>44870.354166666664</v>
      </c>
      <c r="AX55" s="14">
        <v>44878.565972222219</v>
      </c>
      <c r="AY55" s="14">
        <v>44883.708333333336</v>
      </c>
      <c r="AZ55" s="14" t="s">
        <v>18</v>
      </c>
      <c r="BA55" s="14">
        <v>44895.333333333336</v>
      </c>
      <c r="BB55" s="14">
        <v>44901.847222222219</v>
      </c>
      <c r="BC55" s="14">
        <v>44917.583333333336</v>
      </c>
      <c r="BD55" s="14">
        <v>44933.125</v>
      </c>
      <c r="BE55" s="14">
        <v>44926.958333333336</v>
      </c>
      <c r="BF55" s="13"/>
      <c r="BG55" s="14">
        <v>44947.125</v>
      </c>
      <c r="BH55" s="14">
        <v>44967.583333333336</v>
      </c>
      <c r="BI55" s="13"/>
      <c r="BJ55" s="14">
        <v>44976.166666666664</v>
      </c>
      <c r="BK55" s="14">
        <v>44980.25</v>
      </c>
      <c r="BL55" s="14">
        <v>44988.5</v>
      </c>
      <c r="BM55" s="14">
        <v>44995.5</v>
      </c>
      <c r="BN55" s="13"/>
      <c r="BO55" s="14">
        <v>45010.458333333336</v>
      </c>
      <c r="BP55" s="13"/>
      <c r="BQ55" s="14">
        <v>45029.458333333336</v>
      </c>
      <c r="BR55" s="14">
        <v>45035.489583333336</v>
      </c>
      <c r="BS55" s="14">
        <v>45040.916666666664</v>
      </c>
      <c r="BT55" s="14">
        <v>45048.875</v>
      </c>
      <c r="BU55" s="14">
        <v>45051.5</v>
      </c>
      <c r="BV55" s="14">
        <v>45061.260416666664</v>
      </c>
      <c r="BW55" s="28" t="s">
        <v>18</v>
      </c>
      <c r="BX55" s="28">
        <v>45080.892361111109</v>
      </c>
      <c r="BY55" s="14">
        <v>45087.208333333336</v>
      </c>
      <c r="BZ55" s="13"/>
      <c r="CA55" s="14">
        <v>45107.5</v>
      </c>
      <c r="CB55" s="13"/>
      <c r="CC55" s="14">
        <v>45123.15625</v>
      </c>
      <c r="CD55" s="36" t="s">
        <v>375</v>
      </c>
      <c r="CE55" s="14">
        <v>45138.8125</v>
      </c>
      <c r="CF55" s="14">
        <v>45144.833333333336</v>
      </c>
      <c r="CG55" s="67">
        <v>45398.541666666664</v>
      </c>
      <c r="CH55" s="67">
        <v>45404.90625</v>
      </c>
      <c r="CI55" s="67">
        <v>45410.583333333336</v>
      </c>
      <c r="CJ55" s="67">
        <v>45415.5</v>
      </c>
      <c r="CK55" s="67">
        <v>45422.5</v>
      </c>
      <c r="CL55" s="67">
        <v>45431.09375</v>
      </c>
      <c r="CM55" s="67">
        <v>45436.5</v>
      </c>
      <c r="CN55" s="67">
        <v>45443.5</v>
      </c>
      <c r="CO55" s="76" t="s">
        <v>375</v>
      </c>
      <c r="CP55" s="67">
        <v>45457.5</v>
      </c>
      <c r="CQ55" s="67">
        <v>45464.5</v>
      </c>
      <c r="CR55" s="67">
        <v>45471.5</v>
      </c>
      <c r="CS55" s="67">
        <v>45478.5</v>
      </c>
      <c r="CT55" s="67">
        <v>45485.5</v>
      </c>
      <c r="CU55" s="70">
        <v>45495.666666666664</v>
      </c>
    </row>
    <row r="56" spans="1:99" ht="14" thickBot="1">
      <c r="A56" s="90" t="s">
        <v>24</v>
      </c>
      <c r="B56" s="44">
        <f>+B55+3</f>
        <v>44544</v>
      </c>
      <c r="C56" s="44">
        <f>+C55+3</f>
        <v>44556</v>
      </c>
      <c r="D56" s="44"/>
      <c r="E56" s="44"/>
      <c r="F56" s="46"/>
      <c r="G56" s="46"/>
      <c r="H56" s="44">
        <f t="shared" ref="H56:M56" si="25">+H55+3</f>
        <v>44573</v>
      </c>
      <c r="I56" s="44">
        <f t="shared" si="25"/>
        <v>44567</v>
      </c>
      <c r="J56" s="44">
        <f t="shared" si="25"/>
        <v>44582</v>
      </c>
      <c r="K56" s="44">
        <f t="shared" si="25"/>
        <v>44574</v>
      </c>
      <c r="L56" s="44">
        <f t="shared" si="25"/>
        <v>44229</v>
      </c>
      <c r="M56" s="44">
        <f t="shared" si="25"/>
        <v>44582</v>
      </c>
      <c r="N56" s="47"/>
      <c r="O56" s="47"/>
      <c r="P56" s="47"/>
      <c r="Q56" s="47"/>
      <c r="R56" s="44">
        <f>+R55+3</f>
        <v>44243</v>
      </c>
      <c r="S56" s="44">
        <f>+S55+3</f>
        <v>44620</v>
      </c>
      <c r="T56" s="44">
        <f>+T55+3</f>
        <v>44630</v>
      </c>
      <c r="U56" s="44">
        <f>+U55+3</f>
        <v>44637</v>
      </c>
      <c r="V56" s="44">
        <f>+V55+3</f>
        <v>44647</v>
      </c>
      <c r="W56" s="44">
        <f t="shared" ref="W56:AD56" si="26">+W55+3</f>
        <v>44652</v>
      </c>
      <c r="X56" s="44">
        <f t="shared" si="26"/>
        <v>44659</v>
      </c>
      <c r="Y56" s="44">
        <f t="shared" si="26"/>
        <v>44676</v>
      </c>
      <c r="Z56" s="44">
        <f t="shared" si="26"/>
        <v>44683</v>
      </c>
      <c r="AA56" s="44">
        <f t="shared" si="17"/>
        <v>44717</v>
      </c>
      <c r="AB56" s="44">
        <f t="shared" si="26"/>
        <v>44697</v>
      </c>
      <c r="AC56" s="44">
        <f t="shared" si="26"/>
        <v>44704</v>
      </c>
      <c r="AD56" s="44">
        <f t="shared" si="26"/>
        <v>44711</v>
      </c>
      <c r="AE56" s="44">
        <f>+AE55+3</f>
        <v>44718</v>
      </c>
      <c r="AF56" s="44">
        <f>+AF55+3</f>
        <v>44735</v>
      </c>
      <c r="AG56" s="44">
        <f>+AG55+3</f>
        <v>44742</v>
      </c>
      <c r="AH56" s="44">
        <f>+AH55+3</f>
        <v>44746</v>
      </c>
      <c r="AI56" s="44">
        <v>44753.701388888891</v>
      </c>
      <c r="AJ56" s="48" t="s">
        <v>68</v>
      </c>
      <c r="AK56" s="44">
        <v>44774.25</v>
      </c>
      <c r="AL56" s="44">
        <v>44785.46875</v>
      </c>
      <c r="AM56" s="44">
        <v>44789.62777777778</v>
      </c>
      <c r="AN56" s="44">
        <v>44805.333333333336</v>
      </c>
      <c r="AO56" s="44">
        <v>44805.30972222222</v>
      </c>
      <c r="AP56" s="44">
        <v>44814.125</v>
      </c>
      <c r="AQ56" s="44">
        <v>44830.458333333336</v>
      </c>
      <c r="AR56" s="44">
        <v>44837.833333333336</v>
      </c>
      <c r="AS56" s="49" t="s">
        <v>63</v>
      </c>
      <c r="AT56" s="50"/>
      <c r="AU56" s="44">
        <v>44855.458333333336</v>
      </c>
      <c r="AV56" s="44">
        <v>44864.083333333336</v>
      </c>
      <c r="AW56" s="44">
        <v>44873.595833333333</v>
      </c>
      <c r="AX56" s="44">
        <v>44881</v>
      </c>
      <c r="AY56" s="44">
        <v>44886.5625</v>
      </c>
      <c r="AZ56" s="44">
        <v>44895.583333333336</v>
      </c>
      <c r="BA56" s="44">
        <v>44899.196527777778</v>
      </c>
      <c r="BB56" s="44">
        <v>44905.272916666669</v>
      </c>
      <c r="BC56" s="44">
        <v>44920.520833333336</v>
      </c>
      <c r="BD56" s="44">
        <v>44936.083333333336</v>
      </c>
      <c r="BE56" s="44">
        <v>44929.916666666664</v>
      </c>
      <c r="BF56" s="44">
        <v>44945.458333333336</v>
      </c>
      <c r="BG56" s="44">
        <v>44950.958333333336</v>
      </c>
      <c r="BH56" s="44">
        <v>44970.25</v>
      </c>
      <c r="BI56" s="44">
        <v>44937.663194444445</v>
      </c>
      <c r="BJ56" s="44">
        <v>44977.541666666664</v>
      </c>
      <c r="BK56" s="44">
        <v>44986.875</v>
      </c>
      <c r="BL56" s="44">
        <v>44991.25</v>
      </c>
      <c r="BM56" s="44">
        <v>44998.25</v>
      </c>
      <c r="BN56" s="49">
        <v>45002.583333333336</v>
      </c>
      <c r="BO56" s="44">
        <v>45013.125</v>
      </c>
      <c r="BP56" s="44">
        <v>45030.041666666664</v>
      </c>
      <c r="BQ56" s="44">
        <v>45032.208333333336</v>
      </c>
      <c r="BR56" s="44">
        <v>45038.239583333336</v>
      </c>
      <c r="BS56" s="44">
        <v>45042.666666666664</v>
      </c>
      <c r="BT56" s="44">
        <v>45051.25</v>
      </c>
      <c r="BU56" s="44">
        <v>45054.25</v>
      </c>
      <c r="BV56" s="44">
        <v>45064.083333333336</v>
      </c>
      <c r="BW56" s="44">
        <v>45080.083333333336</v>
      </c>
      <c r="BX56" s="44">
        <v>45082.25</v>
      </c>
      <c r="BY56" s="44">
        <v>45090.041666666664</v>
      </c>
      <c r="BZ56" s="51">
        <v>45101.208333333336</v>
      </c>
      <c r="CA56" s="44">
        <v>45110.25</v>
      </c>
      <c r="CB56" s="44">
        <v>45114.75</v>
      </c>
      <c r="CC56" s="44">
        <v>45126.166666666664</v>
      </c>
      <c r="CD56" s="45" t="s">
        <v>375</v>
      </c>
      <c r="CE56" s="44">
        <v>45141.666666666664</v>
      </c>
      <c r="CF56" s="44">
        <v>45150.083333333336</v>
      </c>
      <c r="CG56" s="68">
        <v>45400.291666666664</v>
      </c>
      <c r="CH56" s="68">
        <v>45407.65625</v>
      </c>
      <c r="CI56" s="68">
        <v>45413.333333333336</v>
      </c>
      <c r="CJ56" s="68">
        <v>45418.25</v>
      </c>
      <c r="CK56" s="68">
        <v>45425.25</v>
      </c>
      <c r="CL56" s="68">
        <v>45433.84375</v>
      </c>
      <c r="CM56" s="68">
        <v>45439.25</v>
      </c>
      <c r="CN56" s="68">
        <v>45446.25</v>
      </c>
      <c r="CO56" s="76" t="s">
        <v>375</v>
      </c>
      <c r="CP56" s="68">
        <v>45460.25</v>
      </c>
      <c r="CQ56" s="68">
        <v>45467.25</v>
      </c>
      <c r="CR56" s="68">
        <v>45474.25</v>
      </c>
      <c r="CS56" s="68">
        <v>45481.25</v>
      </c>
      <c r="CT56" s="68">
        <v>45488.25</v>
      </c>
      <c r="CU56" s="71">
        <v>45498.416666666664</v>
      </c>
    </row>
    <row r="57" spans="1:99">
      <c r="CL57" s="1"/>
      <c r="CM57" s="1"/>
      <c r="CN57" s="1"/>
      <c r="CO57" s="1"/>
    </row>
    <row r="58" spans="1:99" ht="15" thickBot="1">
      <c r="B58" t="s">
        <v>135</v>
      </c>
      <c r="C58" t="s">
        <v>135</v>
      </c>
      <c r="H58" t="s">
        <v>135</v>
      </c>
      <c r="I58" t="s">
        <v>135</v>
      </c>
      <c r="J58" t="s">
        <v>135</v>
      </c>
      <c r="R58" t="s">
        <v>135</v>
      </c>
      <c r="S58" t="s">
        <v>135</v>
      </c>
      <c r="T58" t="s">
        <v>135</v>
      </c>
      <c r="U58" t="s">
        <v>135</v>
      </c>
      <c r="V58" t="s">
        <v>135</v>
      </c>
      <c r="W58" t="s">
        <v>135</v>
      </c>
      <c r="X58" t="s">
        <v>135</v>
      </c>
      <c r="Y58" t="s">
        <v>135</v>
      </c>
      <c r="Z58" t="s">
        <v>135</v>
      </c>
      <c r="AA58" t="s">
        <v>135</v>
      </c>
      <c r="AB58" t="s">
        <v>135</v>
      </c>
      <c r="AC58" t="s">
        <v>135</v>
      </c>
      <c r="AD58" t="s">
        <v>135</v>
      </c>
      <c r="AE58" t="s">
        <v>135</v>
      </c>
      <c r="AF58" t="s">
        <v>135</v>
      </c>
      <c r="AG58" t="s">
        <v>135</v>
      </c>
      <c r="AH58" t="s">
        <v>135</v>
      </c>
      <c r="AI58" t="s">
        <v>135</v>
      </c>
      <c r="AJ58" t="s">
        <v>135</v>
      </c>
      <c r="AK58" t="s">
        <v>135</v>
      </c>
      <c r="AL58" t="s">
        <v>135</v>
      </c>
      <c r="AM58" t="s">
        <v>135</v>
      </c>
      <c r="AN58" t="s">
        <v>135</v>
      </c>
      <c r="AO58" t="s">
        <v>135</v>
      </c>
      <c r="AP58" t="s">
        <v>135</v>
      </c>
      <c r="AQ58" t="s">
        <v>135</v>
      </c>
      <c r="AR58" t="s">
        <v>135</v>
      </c>
      <c r="AS58" t="s">
        <v>135</v>
      </c>
      <c r="CM58" s="9"/>
      <c r="CN58" s="9"/>
      <c r="CO58" s="9"/>
      <c r="CP58" s="9"/>
      <c r="CQ58" s="9"/>
    </row>
    <row r="59" spans="1:99" ht="15">
      <c r="A59" s="63" t="s">
        <v>328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40"/>
    </row>
    <row r="60" spans="1:99" ht="13.5">
      <c r="A60" s="64" t="s">
        <v>405</v>
      </c>
      <c r="B60" s="7" t="e">
        <f>+#REF!+1</f>
        <v>#REF!</v>
      </c>
      <c r="C60" s="7" t="e">
        <f t="shared" ref="C60:L60" si="27">+B60+1</f>
        <v>#REF!</v>
      </c>
      <c r="D60" s="7" t="e">
        <f t="shared" si="27"/>
        <v>#REF!</v>
      </c>
      <c r="E60" s="7" t="e">
        <f t="shared" si="27"/>
        <v>#REF!</v>
      </c>
      <c r="F60" s="7" t="e">
        <f t="shared" si="27"/>
        <v>#REF!</v>
      </c>
      <c r="G60" s="7" t="e">
        <f t="shared" si="27"/>
        <v>#REF!</v>
      </c>
      <c r="H60" s="7" t="e">
        <f t="shared" si="27"/>
        <v>#REF!</v>
      </c>
      <c r="I60" s="7" t="e">
        <f t="shared" si="27"/>
        <v>#REF!</v>
      </c>
      <c r="J60" s="7" t="e">
        <f t="shared" si="27"/>
        <v>#REF!</v>
      </c>
      <c r="K60" s="7" t="e">
        <f t="shared" si="27"/>
        <v>#REF!</v>
      </c>
      <c r="L60" s="7" t="e">
        <f t="shared" si="27"/>
        <v>#REF!</v>
      </c>
      <c r="M60" s="7">
        <v>1</v>
      </c>
      <c r="N60" s="4"/>
      <c r="O60" s="7">
        <v>1</v>
      </c>
      <c r="P60" s="4"/>
      <c r="Q60" s="7">
        <v>1</v>
      </c>
      <c r="R60" s="7">
        <f>+Q60+1</f>
        <v>2</v>
      </c>
      <c r="S60" s="7">
        <f>+R60+1</f>
        <v>3</v>
      </c>
      <c r="T60" s="7">
        <f>+S60+1</f>
        <v>4</v>
      </c>
      <c r="U60" s="7">
        <f>+T60+1</f>
        <v>5</v>
      </c>
      <c r="V60" s="7">
        <f>+U60+1</f>
        <v>6</v>
      </c>
      <c r="W60" s="7">
        <v>10</v>
      </c>
      <c r="X60" s="7">
        <v>11</v>
      </c>
      <c r="Y60" s="7">
        <v>12</v>
      </c>
      <c r="Z60" s="7">
        <v>13</v>
      </c>
      <c r="AA60" s="7">
        <v>14</v>
      </c>
      <c r="AB60" s="7"/>
      <c r="AC60" s="7">
        <v>15</v>
      </c>
      <c r="AD60" s="7">
        <v>16</v>
      </c>
      <c r="AE60" s="7">
        <v>17</v>
      </c>
      <c r="AF60" s="7">
        <v>18</v>
      </c>
      <c r="AG60" s="7">
        <v>19</v>
      </c>
      <c r="AH60" s="7">
        <v>20</v>
      </c>
      <c r="AI60" s="7">
        <v>21</v>
      </c>
      <c r="AJ60" s="7">
        <v>22</v>
      </c>
      <c r="AK60" s="7">
        <v>23</v>
      </c>
      <c r="AL60" s="7">
        <v>24</v>
      </c>
      <c r="AM60" s="7">
        <v>25</v>
      </c>
      <c r="AN60" s="7">
        <f t="shared" ref="AN60:BI60" si="28">+AM60+1</f>
        <v>26</v>
      </c>
      <c r="AO60" s="7">
        <f t="shared" si="28"/>
        <v>27</v>
      </c>
      <c r="AP60" s="7">
        <f t="shared" si="28"/>
        <v>28</v>
      </c>
      <c r="AQ60" s="7">
        <f t="shared" si="28"/>
        <v>29</v>
      </c>
      <c r="AR60" s="7">
        <f t="shared" si="28"/>
        <v>30</v>
      </c>
      <c r="AS60" s="7">
        <f t="shared" si="28"/>
        <v>31</v>
      </c>
      <c r="AT60" s="7">
        <f t="shared" si="28"/>
        <v>32</v>
      </c>
      <c r="AU60" s="7">
        <f t="shared" si="28"/>
        <v>33</v>
      </c>
      <c r="AV60" s="7">
        <f t="shared" si="28"/>
        <v>34</v>
      </c>
      <c r="AW60" s="7">
        <f t="shared" si="28"/>
        <v>35</v>
      </c>
      <c r="AX60" s="7">
        <f t="shared" si="28"/>
        <v>36</v>
      </c>
      <c r="AY60" s="7">
        <f t="shared" si="28"/>
        <v>37</v>
      </c>
      <c r="AZ60" s="7">
        <f t="shared" si="28"/>
        <v>38</v>
      </c>
      <c r="BA60" s="7">
        <f t="shared" si="28"/>
        <v>39</v>
      </c>
      <c r="BB60" s="7">
        <f t="shared" si="28"/>
        <v>40</v>
      </c>
      <c r="BC60" s="7">
        <f t="shared" si="28"/>
        <v>41</v>
      </c>
      <c r="BD60" s="7">
        <f t="shared" si="28"/>
        <v>42</v>
      </c>
      <c r="BE60" s="7">
        <f t="shared" si="28"/>
        <v>43</v>
      </c>
      <c r="BF60" s="7">
        <f t="shared" si="28"/>
        <v>44</v>
      </c>
      <c r="BG60" s="7">
        <f t="shared" si="28"/>
        <v>45</v>
      </c>
      <c r="BH60" s="7">
        <f t="shared" si="28"/>
        <v>46</v>
      </c>
      <c r="BI60" s="7">
        <f t="shared" si="28"/>
        <v>47</v>
      </c>
      <c r="BJ60" s="4"/>
      <c r="BK60" s="4"/>
      <c r="BL60" s="4"/>
      <c r="BM60" s="4"/>
      <c r="BN60" s="4"/>
      <c r="BO60" s="4"/>
      <c r="BP60" s="7">
        <v>7</v>
      </c>
      <c r="BQ60" s="7">
        <v>8</v>
      </c>
      <c r="BR60" s="7">
        <f>+BQ60+1</f>
        <v>9</v>
      </c>
      <c r="BS60" s="7">
        <f>+BR60+1</f>
        <v>10</v>
      </c>
      <c r="BT60" s="7">
        <v>13</v>
      </c>
      <c r="BU60" s="7">
        <v>15</v>
      </c>
      <c r="BV60" s="7">
        <v>17</v>
      </c>
      <c r="BW60" s="7">
        <v>19</v>
      </c>
      <c r="BX60" s="7">
        <v>20</v>
      </c>
      <c r="BY60" s="7">
        <v>21</v>
      </c>
      <c r="BZ60" s="7">
        <v>25</v>
      </c>
      <c r="CA60" s="7">
        <f>+BZ60+2</f>
        <v>27</v>
      </c>
      <c r="CB60" s="7">
        <f>+CA60+2</f>
        <v>29</v>
      </c>
      <c r="CC60" s="7">
        <f>+CB60+2</f>
        <v>31</v>
      </c>
      <c r="CD60" s="7">
        <f>+CC60+2</f>
        <v>33</v>
      </c>
      <c r="CE60" s="7">
        <f>+CD60+2</f>
        <v>35</v>
      </c>
      <c r="CF60" s="7">
        <v>38</v>
      </c>
      <c r="CG60" s="38">
        <v>13</v>
      </c>
      <c r="CH60" s="38">
        <v>15</v>
      </c>
      <c r="CI60" s="38">
        <v>17</v>
      </c>
      <c r="CJ60" s="38">
        <v>19</v>
      </c>
      <c r="CK60" s="53">
        <v>21</v>
      </c>
    </row>
    <row r="61" spans="1:99" ht="13.5">
      <c r="A61" s="64" t="s">
        <v>124</v>
      </c>
      <c r="B61" s="5" t="str">
        <f>VLOOKUP(MID(B64,1,4),RefNaves!$A$1:$C$158,2,0)</f>
        <v>MSC JEWEL</v>
      </c>
      <c r="C61" s="5" t="str">
        <f>VLOOKUP(MID(C64,1,4),RefNaves!$A$1:$C$158,2,0)</f>
        <v>MSC ELISA</v>
      </c>
      <c r="D61" s="5"/>
      <c r="E61" s="5"/>
      <c r="F61" s="5" t="s">
        <v>153</v>
      </c>
      <c r="G61" s="5" t="s">
        <v>153</v>
      </c>
      <c r="H61" s="5" t="str">
        <f>VLOOKUP(MID(H64,1,4),RefNaves!$A$1:$C$158,2,0)</f>
        <v>MSC BERYL</v>
      </c>
      <c r="I61" s="5" t="str">
        <f>VLOOKUP(MID(I64,1,4),RefNaves!$A$1:$C$158,2,0)</f>
        <v>SEASPAN BRAVO</v>
      </c>
      <c r="J61" s="5" t="str">
        <f>VLOOKUP(MID(J64,1,4),RefNaves!$A$1:$C$158,2,0)</f>
        <v>MSC RUBY</v>
      </c>
      <c r="K61" s="5" t="str">
        <f>VLOOKUP(MID(K64,1,4),RefNaves!$A$1:$C$158,2,0)</f>
        <v>SEASPAN BELIEF</v>
      </c>
      <c r="L61" s="5" t="str">
        <f>VLOOKUP(MID(L64,1,4),RefNaves!$A$1:$C$158,2,0)</f>
        <v>MSC CAPELLA</v>
      </c>
      <c r="M61" s="5" t="str">
        <f>VLOOKUP(MID(M64,1,4),RefNaves!$A$1:$C$158,2,0)</f>
        <v>MSC PERLE</v>
      </c>
      <c r="N61" s="5" t="s">
        <v>125</v>
      </c>
      <c r="O61" s="5" t="s">
        <v>125</v>
      </c>
      <c r="P61" s="5" t="s">
        <v>125</v>
      </c>
      <c r="Q61" s="5" t="s">
        <v>125</v>
      </c>
      <c r="R61" s="5" t="str">
        <f>VLOOKUP(MID(R64,1,4),RefNaves!$A$1:$C$158,2,0)</f>
        <v>SEASPAN BEAUTY</v>
      </c>
      <c r="S61" s="5" t="str">
        <f>VLOOKUP(MID(S64,1,4),RefNaves!$A$1:$C$158,2,0)</f>
        <v>MSC LAUREN</v>
      </c>
      <c r="T61" s="5" t="str">
        <f>VLOOKUP(MID(T64,1,4),RefNaves!$A$1:$C$158,2,0)</f>
        <v>MSC KANOKO</v>
      </c>
      <c r="U61" s="5" t="str">
        <f>VLOOKUP(MID(U64,1,4),RefNaves!$A$1:$C$158,2,0)</f>
        <v>MSC NATASHA</v>
      </c>
      <c r="V61" s="5" t="str">
        <f>VLOOKUP(MID(V64,1,4),RefNaves!$A$1:$C$158,2,0)</f>
        <v>MSC JEWEL</v>
      </c>
      <c r="W61" s="5" t="str">
        <f>VLOOKUP(MID(W64,1,4),RefNaves!$A$1:$C$158,2,0)</f>
        <v>MSC ELISA</v>
      </c>
      <c r="X61" s="5" t="str">
        <f>VLOOKUP(MID(X64,1,4),RefNaves!$A$1:$C$158,2,0)</f>
        <v>SEASPAN BRAVO</v>
      </c>
      <c r="Y61" s="5" t="str">
        <f>VLOOKUP(MID(Y64,1,4),RefNaves!$A$1:$C$158,2,0)</f>
        <v>MSC BERYL</v>
      </c>
      <c r="Z61" s="5" t="str">
        <f>VLOOKUP(MID(Z64,1,4),RefNaves!$A$1:$C$158,2,0)</f>
        <v>MSC RUBY</v>
      </c>
      <c r="AA61" s="5" t="str">
        <f>VLOOKUP(MID(AA64,1,4),RefNaves!$A$1:$C$158,2,0)</f>
        <v>SEASPAN BELIEF</v>
      </c>
      <c r="AB61" s="5" t="str">
        <f>VLOOKUP(MID(AB64,1,4),RefNaves!$A$1:$C$158,2,0)</f>
        <v>MSC CAPELLA</v>
      </c>
      <c r="AC61" s="5" t="str">
        <f>VLOOKUP(MID(AC64,1,4),RefNaves!$A$1:$C$158,2,0)</f>
        <v>SEASPAN BEAUTY</v>
      </c>
      <c r="AD61" s="5" t="str">
        <f>VLOOKUP(MID(AD64,1,4),RefNaves!$A$1:$C$158,2,0)</f>
        <v>MSC PERLE</v>
      </c>
      <c r="AE61" s="5" t="str">
        <f>VLOOKUP(MID(AE64,1,4),RefNaves!$A$1:$C$158,2,0)</f>
        <v>MSC EMMA</v>
      </c>
      <c r="AF61" s="5" t="str">
        <f>VLOOKUP(MID(AF64,1,4),RefNaves!$A$1:$C$158,2,0)</f>
        <v>MSC KANOKO</v>
      </c>
      <c r="AG61" s="5" t="str">
        <f>VLOOKUP(MID(AG64,1,4),RefNaves!$A$1:$C$158,2,0)</f>
        <v>MSC NATASHA</v>
      </c>
      <c r="AH61" s="5" t="str">
        <f>VLOOKUP(MID(AH64,1,4),RefNaves!$A$1:$C$158,2,0)</f>
        <v>MSC JEWEL</v>
      </c>
      <c r="AI61" s="5" t="str">
        <f>VLOOKUP(MID(AI64,1,4),RefNaves!$A$1:$C$158,2,0)</f>
        <v>MSC ELISA</v>
      </c>
      <c r="AJ61" s="5" t="str">
        <f>VLOOKUP(MID(AJ64,1,4),RefNaves!$A$1:$C$158,2,0)</f>
        <v>SEASPAN BRAVO</v>
      </c>
      <c r="AK61" s="5" t="str">
        <f>VLOOKUP(MID(AK64,1,4),RefNaves!$A$1:$C$158,2,0)</f>
        <v>MSC BERYL</v>
      </c>
      <c r="AL61" s="5" t="str">
        <f>VLOOKUP(MID(AL64,1,4),RefNaves!$A$1:$C$158,2,0)</f>
        <v>MSC RUBY</v>
      </c>
      <c r="AM61" s="5" t="str">
        <f>VLOOKUP(MID(AM64,1,4),RefNaves!$A$1:$C$158,2,0)</f>
        <v>SEASPAN BELIEF</v>
      </c>
      <c r="AN61" s="5" t="str">
        <f>VLOOKUP(MID(AN64,1,4),RefNaves!$A$1:$C$158,2,0)</f>
        <v>MSC CAPELLA</v>
      </c>
      <c r="AO61" s="5" t="str">
        <f>VLOOKUP(MID(AO64,1,4),RefNaves!$A$1:$C$158,2,0)</f>
        <v>SEASPAN BEAUTY</v>
      </c>
      <c r="AP61" s="5" t="str">
        <f>VLOOKUP(MID(AP64,1,4),RefNaves!$A$1:$C$158,2,0)</f>
        <v>MSC PERLE</v>
      </c>
      <c r="AQ61" s="5" t="str">
        <f>VLOOKUP(MID(AQ64,1,4),RefNaves!$A$1:$C$158,2,0)</f>
        <v>MSC EMMA</v>
      </c>
      <c r="AR61" s="5" t="str">
        <f>VLOOKUP(MID(AR64,1,4),RefNaves!$A$1:$C$158,2,0)</f>
        <v>MSC KANOKO</v>
      </c>
      <c r="AS61" s="5" t="str">
        <f>VLOOKUP(MID(AS64,1,4),RefNaves!$A$1:$C$158,2,0)</f>
        <v>MSC NATASHA</v>
      </c>
      <c r="AT61" s="5" t="str">
        <f>VLOOKUP(MID(AT64,1,4),RefNaves!$A$1:$C$158,2,0)</f>
        <v>MSC ELISA</v>
      </c>
      <c r="AU61" s="5" t="str">
        <f>VLOOKUP(MID(AU64,1,4),RefNaves!$A$1:$C$158,2,0)</f>
        <v>MSC JEWEL</v>
      </c>
      <c r="AV61" s="5" t="str">
        <f>VLOOKUP(MID(AV64,1,4),RefNaves!$A$1:$C$158,2,0)</f>
        <v>SEASPAN BRAVO</v>
      </c>
      <c r="AW61" s="5" t="s">
        <v>232</v>
      </c>
      <c r="AX61" s="5" t="str">
        <f>VLOOKUP(MID(AX64,1,4),RefNaves!$A$1:$C$158,2,0)</f>
        <v>MSC RUBY</v>
      </c>
      <c r="AY61" s="5" t="str">
        <f>VLOOKUP(MID(AY64,1,4),RefNaves!$A$1:$C$158,2,0)</f>
        <v>SEASPAN BELIEF</v>
      </c>
      <c r="AZ61" s="5" t="s">
        <v>235</v>
      </c>
      <c r="BA61" s="5" t="s">
        <v>72</v>
      </c>
      <c r="BB61" s="5" t="s">
        <v>52</v>
      </c>
      <c r="BC61" s="5" t="s">
        <v>244</v>
      </c>
      <c r="BD61" s="5" t="s">
        <v>189</v>
      </c>
      <c r="BE61" s="5" t="s">
        <v>62</v>
      </c>
      <c r="BF61" s="5" t="s">
        <v>265</v>
      </c>
      <c r="BG61" s="5" t="s">
        <v>69</v>
      </c>
      <c r="BH61" s="5" t="s">
        <v>44</v>
      </c>
      <c r="BI61" s="5" t="s">
        <v>232</v>
      </c>
      <c r="BJ61" s="5"/>
      <c r="BK61" s="5"/>
      <c r="BL61" s="5"/>
      <c r="BM61" s="5"/>
      <c r="BN61" s="5"/>
      <c r="BO61" s="5"/>
      <c r="BP61" s="5" t="s">
        <v>320</v>
      </c>
      <c r="BQ61" s="5" t="s">
        <v>320</v>
      </c>
      <c r="BR61" s="5" t="s">
        <v>320</v>
      </c>
      <c r="BS61" s="5" t="s">
        <v>320</v>
      </c>
      <c r="BT61" s="5" t="s">
        <v>320</v>
      </c>
      <c r="BU61" s="5" t="s">
        <v>320</v>
      </c>
      <c r="BV61" s="5" t="s">
        <v>320</v>
      </c>
      <c r="BW61" s="5" t="s">
        <v>320</v>
      </c>
      <c r="BX61" s="5" t="s">
        <v>320</v>
      </c>
      <c r="BY61" s="5" t="s">
        <v>320</v>
      </c>
      <c r="BZ61" s="5" t="s">
        <v>320</v>
      </c>
      <c r="CA61" s="5" t="s">
        <v>320</v>
      </c>
      <c r="CB61" s="5" t="s">
        <v>320</v>
      </c>
      <c r="CC61" s="5" t="s">
        <v>320</v>
      </c>
      <c r="CD61" s="5" t="s">
        <v>320</v>
      </c>
      <c r="CE61" s="5" t="s">
        <v>320</v>
      </c>
      <c r="CF61" s="5" t="s">
        <v>378</v>
      </c>
      <c r="CG61" s="87" t="s">
        <v>378</v>
      </c>
      <c r="CH61" s="87" t="s">
        <v>378</v>
      </c>
      <c r="CI61" s="87" t="s">
        <v>378</v>
      </c>
      <c r="CJ61" s="87" t="s">
        <v>378</v>
      </c>
      <c r="CK61" s="88" t="s">
        <v>378</v>
      </c>
    </row>
    <row r="62" spans="1:99" ht="13.5">
      <c r="A62" s="64" t="s">
        <v>123</v>
      </c>
      <c r="B62" s="5" t="str">
        <f>VLOOKUP(MID(B64,1,4),RefNaves!$A$1:$C$158,3,0)</f>
        <v>MSC</v>
      </c>
      <c r="C62" s="5" t="str">
        <f>VLOOKUP(MID(C64,1,4),RefNaves!$A$1:$C$158,3,0)</f>
        <v xml:space="preserve">MSC  </v>
      </c>
      <c r="D62" s="5"/>
      <c r="E62" s="5"/>
      <c r="F62" s="5"/>
      <c r="G62" s="5"/>
      <c r="H62" s="5" t="str">
        <f>VLOOKUP(MID(H64,1,4),RefNaves!$A$1:$C$158,3,0)</f>
        <v xml:space="preserve">MSC   </v>
      </c>
      <c r="I62" s="5" t="str">
        <f>VLOOKUP(MID(I64,1,4),RefNaves!$A$1:$C$158,3,0)</f>
        <v>ONE</v>
      </c>
      <c r="J62" s="5" t="str">
        <f>VLOOKUP(MID(J64,1,4),RefNaves!$A$1:$C$158,3,0)</f>
        <v xml:space="preserve">MSC  </v>
      </c>
      <c r="K62" s="5" t="str">
        <f>VLOOKUP(MID(K64,1,4),RefNaves!$A$1:$C$158,3,0)</f>
        <v>ONE</v>
      </c>
      <c r="L62" s="5" t="str">
        <f>VLOOKUP(MID(L64,1,4),RefNaves!$A$1:$C$158,3,0)</f>
        <v xml:space="preserve">MSC   </v>
      </c>
      <c r="M62" s="5" t="str">
        <f>VLOOKUP(MID(M64,1,4),RefNaves!$A$1:$C$158,3,0)</f>
        <v xml:space="preserve">MSC  </v>
      </c>
      <c r="N62" s="5"/>
      <c r="O62" s="5"/>
      <c r="P62" s="5"/>
      <c r="Q62" s="5"/>
      <c r="R62" s="5" t="str">
        <f>VLOOKUP(MID(R64,1,4),RefNaves!$A$1:$C$158,3,0)</f>
        <v>ONE</v>
      </c>
      <c r="S62" s="5" t="str">
        <f>VLOOKUP(MID(S64,1,4),RefNaves!$A$1:$C$158,3,0)</f>
        <v>MSC</v>
      </c>
      <c r="T62" s="5" t="str">
        <f>VLOOKUP(MID(T64,1,4),RefNaves!$A$1:$C$158,3,0)</f>
        <v>MSC</v>
      </c>
      <c r="U62" s="5" t="str">
        <f>VLOOKUP(MID(U64,1,4),RefNaves!$A$1:$C$158,3,0)</f>
        <v xml:space="preserve">MSC  </v>
      </c>
      <c r="V62" s="5" t="str">
        <f>VLOOKUP(MID(V64,1,4),RefNaves!$A$1:$C$158,3,0)</f>
        <v>MSC</v>
      </c>
      <c r="W62" s="5" t="str">
        <f>VLOOKUP(MID(W64,1,4),RefNaves!$A$1:$C$158,3,0)</f>
        <v xml:space="preserve">MSC  </v>
      </c>
      <c r="X62" s="5" t="str">
        <f>VLOOKUP(MID(X64,1,4),RefNaves!$A$1:$C$158,3,0)</f>
        <v>ONE</v>
      </c>
      <c r="Y62" s="5" t="str">
        <f>VLOOKUP(MID(Y64,1,4),RefNaves!$A$1:$C$158,3,0)</f>
        <v xml:space="preserve">MSC   </v>
      </c>
      <c r="Z62" s="5" t="str">
        <f>VLOOKUP(MID(Z64,1,4),RefNaves!$A$1:$C$158,3,0)</f>
        <v xml:space="preserve">MSC  </v>
      </c>
      <c r="AA62" s="5" t="str">
        <f>VLOOKUP(MID(AA64,1,4),RefNaves!$A$1:$C$158,3,0)</f>
        <v>ONE</v>
      </c>
      <c r="AB62" s="5" t="str">
        <f>VLOOKUP(MID(AB64,1,4),RefNaves!$A$1:$C$158,3,0)</f>
        <v xml:space="preserve">MSC   </v>
      </c>
      <c r="AC62" s="5" t="str">
        <f>VLOOKUP(MID(AC64,1,4),RefNaves!$A$1:$C$158,3,0)</f>
        <v>ONE</v>
      </c>
      <c r="AD62" s="5" t="str">
        <f>VLOOKUP(MID(AD64,1,4),RefNaves!$A$1:$C$158,3,0)</f>
        <v xml:space="preserve">MSC  </v>
      </c>
      <c r="AE62" s="5" t="str">
        <f>VLOOKUP(MID(AE64,1,4),RefNaves!$A$1:$C$158,3,0)</f>
        <v>MSC</v>
      </c>
      <c r="AF62" s="5" t="str">
        <f>VLOOKUP(MID(AF64,1,4),RefNaves!$A$1:$C$158,3,0)</f>
        <v>MSC</v>
      </c>
      <c r="AG62" s="5" t="str">
        <f>VLOOKUP(MID(AG64,1,4),RefNaves!$A$1:$C$158,3,0)</f>
        <v xml:space="preserve">MSC  </v>
      </c>
      <c r="AH62" s="5" t="str">
        <f>VLOOKUP(MID(AH64,1,4),RefNaves!$A$1:$C$158,3,0)</f>
        <v>MSC</v>
      </c>
      <c r="AI62" s="5" t="str">
        <f>VLOOKUP(MID(AI64,1,4),RefNaves!$A$1:$C$158,3,0)</f>
        <v xml:space="preserve">MSC  </v>
      </c>
      <c r="AJ62" s="5" t="str">
        <f>VLOOKUP(MID(AJ64,1,4),RefNaves!$A$1:$C$158,3,0)</f>
        <v>ONE</v>
      </c>
      <c r="AK62" s="5" t="str">
        <f>VLOOKUP(MID(AK64,1,4),RefNaves!$A$1:$C$158,3,0)</f>
        <v xml:space="preserve">MSC   </v>
      </c>
      <c r="AL62" s="5" t="str">
        <f>VLOOKUP(MID(AL64,1,4),RefNaves!$A$1:$C$158,3,0)</f>
        <v xml:space="preserve">MSC  </v>
      </c>
      <c r="AM62" s="5" t="str">
        <f>VLOOKUP(MID(AM64,1,4),RefNaves!$A$1:$C$158,3,0)</f>
        <v>ONE</v>
      </c>
      <c r="AN62" s="5" t="str">
        <f>VLOOKUP(MID(AN64,1,4),RefNaves!$A$1:$C$158,3,0)</f>
        <v xml:space="preserve">MSC   </v>
      </c>
      <c r="AO62" s="5" t="str">
        <f>VLOOKUP(MID(AO64,1,4),RefNaves!$A$1:$C$158,3,0)</f>
        <v>ONE</v>
      </c>
      <c r="AP62" s="5" t="str">
        <f>VLOOKUP(MID(AP64,1,4),RefNaves!$A$1:$C$158,3,0)</f>
        <v xml:space="preserve">MSC  </v>
      </c>
      <c r="AQ62" s="5" t="str">
        <f>VLOOKUP(MID(AQ64,1,4),RefNaves!$A$1:$C$158,3,0)</f>
        <v>MSC</v>
      </c>
      <c r="AR62" s="5" t="str">
        <f>VLOOKUP(MID(AR64,1,4),RefNaves!$A$1:$C$158,3,0)</f>
        <v>MSC</v>
      </c>
      <c r="AS62" s="5" t="str">
        <f>VLOOKUP(MID(AS64,1,4),RefNaves!$A$1:$C$158,3,0)</f>
        <v xml:space="preserve">MSC  </v>
      </c>
      <c r="AT62" s="5" t="str">
        <f>VLOOKUP(MID(AT64,1,4),RefNaves!$A$1:$C$158,3,0)</f>
        <v xml:space="preserve">MSC  </v>
      </c>
      <c r="AU62" s="5" t="str">
        <f>VLOOKUP(MID(AU64,1,4),RefNaves!$A$1:$C$158,3,0)</f>
        <v>MSC</v>
      </c>
      <c r="AV62" s="5" t="str">
        <f>VLOOKUP(MID(AV64,1,4),RefNaves!$A$1:$C$158,3,0)</f>
        <v>ONE</v>
      </c>
      <c r="AW62" s="5" t="s">
        <v>35</v>
      </c>
      <c r="AX62" s="5" t="str">
        <f>VLOOKUP(MID(AX64,1,4),RefNaves!$A$1:$C$158,3,0)</f>
        <v xml:space="preserve">MSC  </v>
      </c>
      <c r="AY62" s="5" t="str">
        <f>VLOOKUP(MID(AY64,1,4),RefNaves!$A$1:$C$158,3,0)</f>
        <v>ONE</v>
      </c>
      <c r="AZ62" s="5" t="s">
        <v>35</v>
      </c>
      <c r="BA62" s="5" t="str">
        <f>VLOOKUP(MID(BA64,1,4),RefNaves!$A$1:$C$158,3,0)</f>
        <v>ONE</v>
      </c>
      <c r="BB62" s="5" t="str">
        <f>VLOOKUP(MID(BB64,1,4),RefNaves!$A$1:$C$158,3,0)</f>
        <v xml:space="preserve">MSC  </v>
      </c>
      <c r="BC62" s="5" t="s">
        <v>45</v>
      </c>
      <c r="BD62" s="5" t="str">
        <f>VLOOKUP(MID(BD64,1,4),RefNaves!$A$1:$C$158,3,0)</f>
        <v>MSC</v>
      </c>
      <c r="BE62" s="5" t="str">
        <f>VLOOKUP(MID(BE64,1,4),RefNaves!$A$1:$C$158,3,0)</f>
        <v>MSC</v>
      </c>
      <c r="BF62" s="5" t="s">
        <v>45</v>
      </c>
      <c r="BG62" s="5" t="str">
        <f>VLOOKUP(MID(BG64,1,4),RefNaves!$A$1:$C$158,3,0)</f>
        <v>MSC</v>
      </c>
      <c r="BH62" s="5" t="str">
        <f>VLOOKUP(MID(BH64,1,4),RefNaves!$A$1:$C$158,3,0)</f>
        <v>ONE</v>
      </c>
      <c r="BI62" s="5" t="s">
        <v>45</v>
      </c>
      <c r="BJ62" s="5"/>
      <c r="BK62" s="5"/>
      <c r="BL62" s="5"/>
      <c r="BM62" s="5"/>
      <c r="BN62" s="5"/>
      <c r="BO62" s="5"/>
      <c r="BP62" s="5" t="s">
        <v>323</v>
      </c>
      <c r="BQ62" s="5" t="s">
        <v>323</v>
      </c>
      <c r="BR62" s="5" t="s">
        <v>323</v>
      </c>
      <c r="BS62" s="5" t="s">
        <v>323</v>
      </c>
      <c r="BT62" s="5" t="s">
        <v>323</v>
      </c>
      <c r="BU62" s="5" t="s">
        <v>323</v>
      </c>
      <c r="BV62" s="5" t="s">
        <v>323</v>
      </c>
      <c r="BW62" s="5" t="s">
        <v>323</v>
      </c>
      <c r="BX62" s="5" t="s">
        <v>323</v>
      </c>
      <c r="BY62" s="5" t="s">
        <v>323</v>
      </c>
      <c r="BZ62" s="5" t="s">
        <v>323</v>
      </c>
      <c r="CA62" s="5" t="s">
        <v>323</v>
      </c>
      <c r="CB62" s="5" t="s">
        <v>323</v>
      </c>
      <c r="CC62" s="5" t="s">
        <v>323</v>
      </c>
      <c r="CD62" s="5" t="s">
        <v>323</v>
      </c>
      <c r="CE62" s="5" t="s">
        <v>323</v>
      </c>
      <c r="CF62" s="5" t="s">
        <v>323</v>
      </c>
      <c r="CG62" s="37" t="s">
        <v>323</v>
      </c>
      <c r="CH62" s="37" t="s">
        <v>323</v>
      </c>
      <c r="CI62" s="37" t="s">
        <v>323</v>
      </c>
      <c r="CJ62" s="37" t="s">
        <v>323</v>
      </c>
      <c r="CK62" s="41" t="s">
        <v>323</v>
      </c>
    </row>
    <row r="63" spans="1:99" ht="13.5">
      <c r="A63" s="64" t="s">
        <v>370</v>
      </c>
      <c r="B63" s="5" t="str">
        <f>MID(B64,5,5)</f>
        <v>0134W</v>
      </c>
      <c r="C63" s="5" t="str">
        <f>MID(C64,5,5)</f>
        <v>0135W</v>
      </c>
      <c r="D63" s="5"/>
      <c r="E63" s="5"/>
      <c r="F63" s="5" t="str">
        <f t="shared" ref="F63:M63" si="29">MID(F64,5,5)</f>
        <v/>
      </c>
      <c r="G63" s="5" t="str">
        <f t="shared" si="29"/>
        <v/>
      </c>
      <c r="H63" s="5" t="str">
        <f t="shared" si="29"/>
        <v>0137W</v>
      </c>
      <c r="I63" s="5" t="str">
        <f t="shared" si="29"/>
        <v>2136W</v>
      </c>
      <c r="J63" s="5" t="str">
        <f t="shared" si="29"/>
        <v>0138W</v>
      </c>
      <c r="K63" s="5" t="str">
        <f t="shared" si="29"/>
        <v>2139W</v>
      </c>
      <c r="L63" s="5" t="str">
        <f t="shared" si="29"/>
        <v>0140W</v>
      </c>
      <c r="M63" s="5" t="str">
        <f t="shared" si="29"/>
        <v>0143W</v>
      </c>
      <c r="N63" s="5"/>
      <c r="O63" s="5"/>
      <c r="P63" s="5"/>
      <c r="Q63" s="5"/>
      <c r="R63" s="5" t="str">
        <f>MID(R64,5,5)</f>
        <v>2141W</v>
      </c>
      <c r="S63" s="5" t="str">
        <f>MID(S64,5,5)</f>
        <v>0144W</v>
      </c>
      <c r="T63" s="5" t="str">
        <f>MID(T64,5,5)</f>
        <v>0145W</v>
      </c>
      <c r="U63" s="5" t="str">
        <f>MID(U64,5,5)</f>
        <v>0146W</v>
      </c>
      <c r="V63" s="5" t="str">
        <f>MID(V64,5,5)</f>
        <v>0147W</v>
      </c>
      <c r="W63" s="5" t="str">
        <f t="shared" ref="W63:AD63" si="30">MID(W64,5,5)</f>
        <v>0148W</v>
      </c>
      <c r="X63" s="5" t="str">
        <f t="shared" si="30"/>
        <v>2149W</v>
      </c>
      <c r="Y63" s="5" t="str">
        <f t="shared" si="30"/>
        <v>0201W</v>
      </c>
      <c r="Z63" s="5" t="str">
        <f t="shared" si="30"/>
        <v>0202W</v>
      </c>
      <c r="AA63" s="5" t="str">
        <f t="shared" si="30"/>
        <v>2203W</v>
      </c>
      <c r="AB63" s="5" t="str">
        <f t="shared" si="30"/>
        <v>0204W</v>
      </c>
      <c r="AC63" s="5" t="str">
        <f t="shared" si="30"/>
        <v>2206W</v>
      </c>
      <c r="AD63" s="5" t="str">
        <f t="shared" si="30"/>
        <v>0207W</v>
      </c>
      <c r="AE63" s="5" t="str">
        <f>MID(AE64,5,5)</f>
        <v>0208W</v>
      </c>
      <c r="AF63" s="5" t="str">
        <f>MID(AF64,5,5)</f>
        <v>0209W</v>
      </c>
      <c r="AG63" s="5" t="str">
        <f t="shared" ref="AG63:BE63" si="31">MID(AG64,5,5)</f>
        <v>0210W</v>
      </c>
      <c r="AH63" s="5" t="str">
        <f t="shared" si="31"/>
        <v>0211W</v>
      </c>
      <c r="AI63" s="5" t="str">
        <f t="shared" si="31"/>
        <v>0212W</v>
      </c>
      <c r="AJ63" s="5" t="str">
        <f t="shared" si="31"/>
        <v>2213W</v>
      </c>
      <c r="AK63" s="5" t="str">
        <f t="shared" si="31"/>
        <v>0215W</v>
      </c>
      <c r="AL63" s="5" t="str">
        <f t="shared" si="31"/>
        <v>0216W</v>
      </c>
      <c r="AM63" s="5" t="str">
        <f t="shared" si="31"/>
        <v>2217W</v>
      </c>
      <c r="AN63" s="5" t="str">
        <f t="shared" si="31"/>
        <v>0218W</v>
      </c>
      <c r="AO63" s="5" t="str">
        <f t="shared" si="31"/>
        <v>2219W</v>
      </c>
      <c r="AP63" s="5" t="str">
        <f t="shared" si="31"/>
        <v>0220W</v>
      </c>
      <c r="AQ63" s="5" t="str">
        <f t="shared" si="31"/>
        <v>0221W</v>
      </c>
      <c r="AR63" s="5" t="str">
        <f t="shared" si="31"/>
        <v>0223W</v>
      </c>
      <c r="AS63" s="5" t="str">
        <f t="shared" si="31"/>
        <v>0224W</v>
      </c>
      <c r="AT63" s="5" t="str">
        <f t="shared" si="31"/>
        <v>0225W</v>
      </c>
      <c r="AU63" s="5" t="str">
        <f t="shared" si="31"/>
        <v>0226W</v>
      </c>
      <c r="AV63" s="5" t="str">
        <f t="shared" si="31"/>
        <v>2227W</v>
      </c>
      <c r="AW63" s="5" t="str">
        <f t="shared" si="31"/>
        <v>0229W</v>
      </c>
      <c r="AX63" s="5" t="str">
        <f t="shared" si="31"/>
        <v>0230W</v>
      </c>
      <c r="AY63" s="5" t="str">
        <f t="shared" si="31"/>
        <v>2231W</v>
      </c>
      <c r="AZ63" s="5" t="str">
        <f t="shared" si="31"/>
        <v>0232W</v>
      </c>
      <c r="BA63" s="5" t="str">
        <f t="shared" si="31"/>
        <v>2233W</v>
      </c>
      <c r="BB63" s="5" t="str">
        <f t="shared" si="31"/>
        <v>0234W</v>
      </c>
      <c r="BC63" s="5" t="str">
        <f t="shared" si="31"/>
        <v>0236W</v>
      </c>
      <c r="BD63" s="5" t="str">
        <f t="shared" si="31"/>
        <v>0237W</v>
      </c>
      <c r="BE63" s="5" t="str">
        <f t="shared" si="31"/>
        <v>0238W</v>
      </c>
      <c r="BF63" s="5" t="s">
        <v>264</v>
      </c>
      <c r="BG63" s="5" t="str">
        <f>MID(BG64,5,5)</f>
        <v>0241W</v>
      </c>
      <c r="BH63" s="5" t="s">
        <v>267</v>
      </c>
      <c r="BI63" s="5" t="str">
        <f>MID(BI64,5,5)</f>
        <v>0243W</v>
      </c>
      <c r="BJ63" s="5"/>
      <c r="BK63" s="5"/>
      <c r="BL63" s="5"/>
      <c r="BM63" s="5"/>
      <c r="BN63" s="5"/>
      <c r="BO63" s="5"/>
      <c r="BP63" s="5" t="str">
        <f t="shared" ref="BP63:BU63" si="32">MID(BP64,5,5)</f>
        <v>2305N</v>
      </c>
      <c r="BQ63" s="5" t="str">
        <f t="shared" si="32"/>
        <v>2307N</v>
      </c>
      <c r="BR63" s="5" t="str">
        <f t="shared" si="32"/>
        <v>2309N</v>
      </c>
      <c r="BS63" s="5" t="str">
        <f t="shared" si="32"/>
        <v>2311N</v>
      </c>
      <c r="BT63" s="5" t="str">
        <f t="shared" si="32"/>
        <v>2313N</v>
      </c>
      <c r="BU63" s="5" t="str">
        <f t="shared" si="32"/>
        <v>2315N</v>
      </c>
      <c r="BV63" s="5" t="str">
        <f>MID(BV64,5,5)</f>
        <v>2317N</v>
      </c>
      <c r="BW63" s="5" t="str">
        <f>MID(BW64,5,5)</f>
        <v>2319N</v>
      </c>
      <c r="BX63" s="5" t="s">
        <v>347</v>
      </c>
      <c r="BY63" s="5" t="s">
        <v>355</v>
      </c>
      <c r="BZ63" s="5" t="s">
        <v>358</v>
      </c>
      <c r="CA63" s="5" t="s">
        <v>359</v>
      </c>
      <c r="CB63" s="5" t="s">
        <v>367</v>
      </c>
      <c r="CC63" s="5" t="s">
        <v>368</v>
      </c>
      <c r="CD63" s="5" t="s">
        <v>369</v>
      </c>
      <c r="CE63" s="5" t="s">
        <v>372</v>
      </c>
      <c r="CF63" s="5" t="s">
        <v>376</v>
      </c>
      <c r="CG63" s="37" t="s">
        <v>441</v>
      </c>
      <c r="CH63" s="37" t="s">
        <v>443</v>
      </c>
      <c r="CI63" s="37" t="s">
        <v>445</v>
      </c>
      <c r="CJ63" s="37" t="s">
        <v>447</v>
      </c>
      <c r="CK63" s="41" t="s">
        <v>450</v>
      </c>
    </row>
    <row r="64" spans="1:99">
      <c r="A64" s="42"/>
      <c r="B64" s="11" t="s">
        <v>138</v>
      </c>
      <c r="C64" s="11" t="s">
        <v>139</v>
      </c>
      <c r="D64" s="11"/>
      <c r="E64" s="11"/>
      <c r="F64" s="19"/>
      <c r="G64" s="19"/>
      <c r="H64" s="11" t="s">
        <v>144</v>
      </c>
      <c r="I64" s="11" t="s">
        <v>143</v>
      </c>
      <c r="J64" s="11" t="s">
        <v>152</v>
      </c>
      <c r="K64" s="11" t="s">
        <v>145</v>
      </c>
      <c r="L64" s="11" t="s">
        <v>149</v>
      </c>
      <c r="M64" s="11" t="s">
        <v>151</v>
      </c>
      <c r="N64" s="12"/>
      <c r="O64" s="12"/>
      <c r="P64" s="12"/>
      <c r="Q64" s="12"/>
      <c r="R64" s="11" t="s">
        <v>150</v>
      </c>
      <c r="S64" s="11" t="s">
        <v>158</v>
      </c>
      <c r="T64" s="11" t="s">
        <v>167</v>
      </c>
      <c r="U64" s="11" t="s">
        <v>159</v>
      </c>
      <c r="V64" s="11" t="s">
        <v>164</v>
      </c>
      <c r="W64" s="11" t="s">
        <v>165</v>
      </c>
      <c r="X64" s="11" t="s">
        <v>166</v>
      </c>
      <c r="Y64" s="11" t="s">
        <v>168</v>
      </c>
      <c r="Z64" s="11" t="s">
        <v>169</v>
      </c>
      <c r="AA64" s="11" t="s">
        <v>170</v>
      </c>
      <c r="AB64" s="11" t="s">
        <v>171</v>
      </c>
      <c r="AC64" s="11" t="s">
        <v>184</v>
      </c>
      <c r="AD64" s="11" t="s">
        <v>185</v>
      </c>
      <c r="AE64" s="11" t="s">
        <v>186</v>
      </c>
      <c r="AF64" s="11" t="s">
        <v>187</v>
      </c>
      <c r="AG64" s="11" t="s">
        <v>190</v>
      </c>
      <c r="AH64" s="11" t="s">
        <v>194</v>
      </c>
      <c r="AI64" s="11" t="s">
        <v>195</v>
      </c>
      <c r="AJ64" s="11" t="s">
        <v>196</v>
      </c>
      <c r="AK64" s="11" t="s">
        <v>204</v>
      </c>
      <c r="AL64" s="11" t="s">
        <v>205</v>
      </c>
      <c r="AM64" s="11" t="s">
        <v>206</v>
      </c>
      <c r="AN64" s="11" t="s">
        <v>207</v>
      </c>
      <c r="AO64" s="11" t="s">
        <v>208</v>
      </c>
      <c r="AP64" s="11" t="s">
        <v>214</v>
      </c>
      <c r="AQ64" s="11" t="s">
        <v>217</v>
      </c>
      <c r="AR64" s="11" t="s">
        <v>218</v>
      </c>
      <c r="AS64" s="11" t="s">
        <v>219</v>
      </c>
      <c r="AT64" s="11" t="s">
        <v>225</v>
      </c>
      <c r="AU64" s="11" t="s">
        <v>226</v>
      </c>
      <c r="AV64" s="11" t="s">
        <v>224</v>
      </c>
      <c r="AW64" s="11" t="s">
        <v>230</v>
      </c>
      <c r="AX64" s="11" t="s">
        <v>233</v>
      </c>
      <c r="AY64" s="11" t="s">
        <v>231</v>
      </c>
      <c r="AZ64" s="11" t="s">
        <v>234</v>
      </c>
      <c r="BA64" s="11" t="s">
        <v>236</v>
      </c>
      <c r="BB64" s="11" t="s">
        <v>237</v>
      </c>
      <c r="BC64" s="11" t="s">
        <v>243</v>
      </c>
      <c r="BD64" s="11" t="s">
        <v>245</v>
      </c>
      <c r="BE64" s="11" t="s">
        <v>259</v>
      </c>
      <c r="BF64" s="11" t="s">
        <v>266</v>
      </c>
      <c r="BG64" s="11" t="s">
        <v>258</v>
      </c>
      <c r="BH64" s="11" t="s">
        <v>263</v>
      </c>
      <c r="BI64" s="11" t="s">
        <v>261</v>
      </c>
      <c r="BJ64" s="11"/>
      <c r="BK64" s="11"/>
      <c r="BL64" s="11"/>
      <c r="BM64" s="11"/>
      <c r="BN64" s="11"/>
      <c r="BO64" s="11"/>
      <c r="BP64" s="11" t="s">
        <v>319</v>
      </c>
      <c r="BQ64" s="11" t="s">
        <v>322</v>
      </c>
      <c r="BR64" s="11" t="s">
        <v>324</v>
      </c>
      <c r="BS64" s="11" t="s">
        <v>325</v>
      </c>
      <c r="BT64" s="11" t="s">
        <v>326</v>
      </c>
      <c r="BU64" s="11" t="s">
        <v>327</v>
      </c>
      <c r="BV64" s="11" t="s">
        <v>329</v>
      </c>
      <c r="BW64" s="11" t="s">
        <v>330</v>
      </c>
      <c r="BX64" s="11" t="s">
        <v>348</v>
      </c>
      <c r="BY64" s="11" t="s">
        <v>356</v>
      </c>
      <c r="BZ64" s="11" t="s">
        <v>357</v>
      </c>
      <c r="CA64" s="11" t="s">
        <v>364</v>
      </c>
      <c r="CB64" s="11" t="s">
        <v>363</v>
      </c>
      <c r="CC64" s="11" t="s">
        <v>365</v>
      </c>
      <c r="CD64" s="11" t="s">
        <v>366</v>
      </c>
      <c r="CE64" s="11" t="s">
        <v>373</v>
      </c>
      <c r="CF64" s="11" t="s">
        <v>379</v>
      </c>
      <c r="CG64" s="11" t="s">
        <v>442</v>
      </c>
      <c r="CH64" s="11" t="s">
        <v>444</v>
      </c>
      <c r="CI64" s="11" t="s">
        <v>446</v>
      </c>
      <c r="CJ64" s="11" t="s">
        <v>448</v>
      </c>
      <c r="CK64" s="43" t="s">
        <v>449</v>
      </c>
    </row>
    <row r="65" spans="1:90" ht="13.5">
      <c r="A65" s="89" t="s">
        <v>321</v>
      </c>
      <c r="B65" s="14">
        <v>44500</v>
      </c>
      <c r="C65" s="14">
        <v>44499</v>
      </c>
      <c r="D65" s="14"/>
      <c r="E65" s="14"/>
      <c r="F65" s="20"/>
      <c r="G65" s="20"/>
      <c r="H65" s="14">
        <v>44521</v>
      </c>
      <c r="I65" s="14">
        <v>44527</v>
      </c>
      <c r="J65" s="14">
        <v>44542</v>
      </c>
      <c r="K65" s="14">
        <v>44550</v>
      </c>
      <c r="L65" s="14">
        <v>44547</v>
      </c>
      <c r="M65" s="14">
        <v>44558</v>
      </c>
      <c r="N65" s="16"/>
      <c r="O65" s="16"/>
      <c r="P65" s="16"/>
      <c r="Q65" s="16"/>
      <c r="R65" s="14">
        <v>44205</v>
      </c>
      <c r="S65" s="23">
        <v>44219</v>
      </c>
      <c r="T65" s="14">
        <v>44593</v>
      </c>
      <c r="U65" s="14">
        <v>44599</v>
      </c>
      <c r="V65" s="14">
        <v>44607</v>
      </c>
      <c r="W65" s="14">
        <v>44611</v>
      </c>
      <c r="X65" s="14">
        <v>44621</v>
      </c>
      <c r="Y65" s="14">
        <v>44633</v>
      </c>
      <c r="Z65" s="14">
        <v>44641</v>
      </c>
      <c r="AA65" s="14">
        <v>44647</v>
      </c>
      <c r="AB65" s="14">
        <v>44654</v>
      </c>
      <c r="AC65" s="14">
        <v>44661</v>
      </c>
      <c r="AD65" s="14">
        <v>44668</v>
      </c>
      <c r="AE65" s="14">
        <v>44675</v>
      </c>
      <c r="AF65" s="14">
        <v>44691</v>
      </c>
      <c r="AG65" s="14">
        <v>44696</v>
      </c>
      <c r="AH65" s="14">
        <v>44704</v>
      </c>
      <c r="AI65" s="14">
        <v>44710.974999999999</v>
      </c>
      <c r="AJ65" s="14">
        <v>44717.958333333336</v>
      </c>
      <c r="AK65" s="14">
        <v>44725.416666666664</v>
      </c>
      <c r="AL65" s="14">
        <v>44741</v>
      </c>
      <c r="AM65" s="14">
        <v>44744.445833333331</v>
      </c>
      <c r="AN65" s="14">
        <v>44758.465277777781</v>
      </c>
      <c r="AO65" s="14">
        <v>44760.875</v>
      </c>
      <c r="AP65" s="14">
        <v>44766.0625</v>
      </c>
      <c r="AQ65" s="14">
        <v>44773.887499999997</v>
      </c>
      <c r="AR65" s="14">
        <v>44780.254166666666</v>
      </c>
      <c r="AS65" s="14">
        <v>44794.25</v>
      </c>
      <c r="AT65" s="14">
        <v>44801.7</v>
      </c>
      <c r="AU65" s="14">
        <v>44807.074999999997</v>
      </c>
      <c r="AV65" s="17" t="s">
        <v>63</v>
      </c>
      <c r="AW65" s="14">
        <v>44820.494444444441</v>
      </c>
      <c r="AX65" s="14">
        <v>44831.25</v>
      </c>
      <c r="AY65" s="14">
        <v>44835.875</v>
      </c>
      <c r="AZ65" s="14">
        <v>44850.25</v>
      </c>
      <c r="BA65" s="14">
        <v>44846.89166666667</v>
      </c>
      <c r="BB65" s="14">
        <v>44858.510416666664</v>
      </c>
      <c r="BC65" s="14">
        <v>44870.875</v>
      </c>
      <c r="BD65" s="14">
        <v>44876.875</v>
      </c>
      <c r="BE65" s="14">
        <v>44878.875</v>
      </c>
      <c r="BF65" s="14">
        <v>44891.212500000001</v>
      </c>
      <c r="BG65" s="14">
        <v>44905.506944444445</v>
      </c>
      <c r="BH65" s="14">
        <v>44917.875</v>
      </c>
      <c r="BI65" s="14">
        <v>44911</v>
      </c>
      <c r="BJ65" s="14"/>
      <c r="BK65" s="14"/>
      <c r="BL65" s="14"/>
      <c r="BM65" s="14"/>
      <c r="BN65" s="14"/>
      <c r="BO65" s="14"/>
      <c r="BP65" s="14">
        <v>44974.916666666664</v>
      </c>
      <c r="BQ65" s="14">
        <v>44983.75</v>
      </c>
      <c r="BR65" s="14" t="s">
        <v>18</v>
      </c>
      <c r="BS65" s="14">
        <v>45002.5</v>
      </c>
      <c r="BT65" s="14">
        <v>45016.875</v>
      </c>
      <c r="BU65" s="14">
        <v>45030.5</v>
      </c>
      <c r="BV65" s="14">
        <v>45044.416666666664</v>
      </c>
      <c r="BW65" s="14">
        <v>45058.416666666664</v>
      </c>
      <c r="BX65" s="14">
        <v>45072.416666666664</v>
      </c>
      <c r="BY65" s="14">
        <v>45086.416666666664</v>
      </c>
      <c r="BZ65" s="14">
        <v>45101.875</v>
      </c>
      <c r="CA65" s="14">
        <v>45114.416666666664</v>
      </c>
      <c r="CB65" s="14">
        <v>45130.125</v>
      </c>
      <c r="CC65" s="14">
        <v>45145.125</v>
      </c>
      <c r="CD65" s="14">
        <v>45159.125</v>
      </c>
      <c r="CE65" s="36" t="s">
        <v>375</v>
      </c>
      <c r="CF65" s="14">
        <v>45188.208333333336</v>
      </c>
      <c r="CG65" s="66">
        <v>45386.208333333336</v>
      </c>
      <c r="CH65" s="67">
        <v>45397.208333333336</v>
      </c>
      <c r="CI65" s="67">
        <v>45411.125</v>
      </c>
      <c r="CJ65" s="67">
        <v>45425.125</v>
      </c>
      <c r="CK65" s="70">
        <v>45439.125</v>
      </c>
    </row>
    <row r="66" spans="1:90" ht="13.5">
      <c r="A66" s="89" t="s">
        <v>14</v>
      </c>
      <c r="B66" s="15" t="s">
        <v>68</v>
      </c>
      <c r="C66" s="15" t="s">
        <v>68</v>
      </c>
      <c r="D66" s="15"/>
      <c r="E66" s="15"/>
      <c r="F66" s="34"/>
      <c r="G66" s="34"/>
      <c r="H66" s="15" t="s">
        <v>68</v>
      </c>
      <c r="I66" s="15" t="s">
        <v>68</v>
      </c>
      <c r="J66" s="15" t="s">
        <v>68</v>
      </c>
      <c r="K66" s="15" t="s">
        <v>68</v>
      </c>
      <c r="L66" s="15" t="s">
        <v>68</v>
      </c>
      <c r="M66" s="15" t="s">
        <v>68</v>
      </c>
      <c r="N66" s="18"/>
      <c r="O66" s="18"/>
      <c r="P66" s="18"/>
      <c r="Q66" s="18"/>
      <c r="R66" s="15" t="s">
        <v>68</v>
      </c>
      <c r="S66" s="15" t="s">
        <v>68</v>
      </c>
      <c r="T66" s="15" t="s">
        <v>68</v>
      </c>
      <c r="U66" s="15" t="s">
        <v>68</v>
      </c>
      <c r="V66" s="15" t="s">
        <v>68</v>
      </c>
      <c r="W66" s="15" t="s">
        <v>68</v>
      </c>
      <c r="X66" s="15" t="s">
        <v>68</v>
      </c>
      <c r="Y66" s="15" t="s">
        <v>68</v>
      </c>
      <c r="Z66" s="15" t="s">
        <v>68</v>
      </c>
      <c r="AA66" s="15" t="s">
        <v>68</v>
      </c>
      <c r="AB66" s="15" t="s">
        <v>68</v>
      </c>
      <c r="AC66" s="15" t="s">
        <v>68</v>
      </c>
      <c r="AD66" s="15" t="s">
        <v>68</v>
      </c>
      <c r="AE66" s="15" t="s">
        <v>68</v>
      </c>
      <c r="AF66" s="15" t="s">
        <v>68</v>
      </c>
      <c r="AG66" s="15" t="s">
        <v>68</v>
      </c>
      <c r="AH66" s="15" t="s">
        <v>68</v>
      </c>
      <c r="AI66" s="15" t="s">
        <v>68</v>
      </c>
      <c r="AJ66" s="15" t="s">
        <v>68</v>
      </c>
      <c r="AK66" s="15" t="s">
        <v>68</v>
      </c>
      <c r="AL66" s="15" t="s">
        <v>68</v>
      </c>
      <c r="AM66" s="15" t="s">
        <v>68</v>
      </c>
      <c r="AN66" s="15" t="s">
        <v>68</v>
      </c>
      <c r="AO66" s="15" t="s">
        <v>68</v>
      </c>
      <c r="AP66" s="15" t="s">
        <v>68</v>
      </c>
      <c r="AQ66" s="15" t="s">
        <v>68</v>
      </c>
      <c r="AR66" s="15" t="s">
        <v>68</v>
      </c>
      <c r="AS66" s="17" t="s">
        <v>63</v>
      </c>
      <c r="AT66" s="17" t="s">
        <v>63</v>
      </c>
      <c r="AU66" s="13"/>
      <c r="AV66" s="14">
        <v>44809.57916666667</v>
      </c>
      <c r="AW66" s="14">
        <v>44822.534722222219</v>
      </c>
      <c r="AX66" s="13"/>
      <c r="AY66" s="13"/>
      <c r="AZ66" s="14">
        <v>44855.583333333336</v>
      </c>
      <c r="BA66" s="13"/>
      <c r="BB66" s="13"/>
      <c r="BC66" s="14">
        <v>44872.291666666664</v>
      </c>
      <c r="BD66" s="13"/>
      <c r="BE66" s="13"/>
      <c r="BF66" s="14">
        <v>44892.974305555559</v>
      </c>
      <c r="BG66" s="14" t="s">
        <v>18</v>
      </c>
      <c r="BH66" s="14" t="s">
        <v>18</v>
      </c>
      <c r="BI66" s="14" t="s">
        <v>18</v>
      </c>
      <c r="BJ66" s="14"/>
      <c r="BK66" s="14"/>
      <c r="BL66" s="14"/>
      <c r="BM66" s="14"/>
      <c r="BN66" s="14"/>
      <c r="BO66" s="14"/>
      <c r="BP66" s="14">
        <v>44976.583333333336</v>
      </c>
      <c r="BQ66" s="14">
        <v>44990.518750000003</v>
      </c>
      <c r="BR66" s="14">
        <v>44996.541666666664</v>
      </c>
      <c r="BS66" s="14">
        <v>45006.726388888892</v>
      </c>
      <c r="BT66" s="14">
        <v>45022.56527777778</v>
      </c>
      <c r="BU66" s="14">
        <v>45031.25</v>
      </c>
      <c r="BV66" s="14">
        <v>45046.785416666666</v>
      </c>
      <c r="BW66" s="14">
        <v>45062.166666666664</v>
      </c>
      <c r="BX66" s="14">
        <v>45076.166666666664</v>
      </c>
      <c r="BY66" s="14">
        <v>45090.416666666664</v>
      </c>
      <c r="BZ66" s="14">
        <v>45103.606944444444</v>
      </c>
      <c r="CA66" s="14">
        <v>45118.166666666664</v>
      </c>
      <c r="CB66" s="14">
        <v>45133.03125</v>
      </c>
      <c r="CC66" s="14">
        <v>45143.125</v>
      </c>
      <c r="CD66" s="14">
        <v>45157.125</v>
      </c>
      <c r="CE66" s="36" t="s">
        <v>375</v>
      </c>
      <c r="CF66" s="14">
        <v>45191.902777777781</v>
      </c>
      <c r="CG66" s="66">
        <v>45384.555555555555</v>
      </c>
      <c r="CH66" s="67">
        <v>45395.125</v>
      </c>
      <c r="CI66" s="67">
        <v>45409.125</v>
      </c>
      <c r="CJ66" s="67">
        <v>45423.125</v>
      </c>
      <c r="CK66" s="70">
        <v>45437.125</v>
      </c>
    </row>
    <row r="67" spans="1:90" ht="14" thickBot="1">
      <c r="A67" s="84" t="s">
        <v>37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44"/>
      <c r="BK67" s="44"/>
      <c r="BL67" s="44"/>
      <c r="BM67" s="44"/>
      <c r="BN67" s="44"/>
      <c r="BO67" s="44"/>
      <c r="BP67" s="44">
        <v>44979.746527777781</v>
      </c>
      <c r="BQ67" s="44">
        <v>44993.229166666664</v>
      </c>
      <c r="BR67" s="44">
        <v>44999.357638888891</v>
      </c>
      <c r="BS67" s="44">
        <v>45012.583333333336</v>
      </c>
      <c r="BT67" s="44">
        <v>45025.409722222219</v>
      </c>
      <c r="BU67" s="44">
        <v>45039.708333333336</v>
      </c>
      <c r="BV67" s="44">
        <v>45055.791666666664</v>
      </c>
      <c r="BW67" s="44">
        <v>45069.708333333336</v>
      </c>
      <c r="BX67" s="44">
        <v>45083.708333333336</v>
      </c>
      <c r="BY67" s="44">
        <v>45097.416666666664</v>
      </c>
      <c r="BZ67" s="44">
        <v>45111.791666666664</v>
      </c>
      <c r="CA67" s="44">
        <v>45124.708333333336</v>
      </c>
      <c r="CB67" s="44">
        <v>45138.96875</v>
      </c>
      <c r="CC67" s="44">
        <v>45148.708333333336</v>
      </c>
      <c r="CD67" s="44">
        <v>45167.708333333336</v>
      </c>
      <c r="CE67" s="45" t="s">
        <v>375</v>
      </c>
      <c r="CF67" s="44">
        <v>45196.041666666664</v>
      </c>
      <c r="CG67" s="91">
        <v>45390.20208333333</v>
      </c>
      <c r="CH67" s="68">
        <v>45405.708333333336</v>
      </c>
      <c r="CI67" s="68">
        <v>45419.708333333336</v>
      </c>
      <c r="CJ67" s="68">
        <v>45433.708333333336</v>
      </c>
      <c r="CK67" s="71">
        <v>45447.708333333336</v>
      </c>
    </row>
    <row r="69" spans="1:90">
      <c r="CL69" s="65"/>
    </row>
  </sheetData>
  <mergeCells count="1">
    <mergeCell ref="E24:E3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E5E55-1ACB-4E98-ABD6-C085DD95F434}">
  <sheetPr codeName="Hoja6"/>
  <dimension ref="A1:C132"/>
  <sheetViews>
    <sheetView topLeftCell="A109" workbookViewId="0">
      <selection activeCell="C133" sqref="C133"/>
    </sheetView>
  </sheetViews>
  <sheetFormatPr baseColWidth="10" defaultRowHeight="12.5"/>
  <cols>
    <col min="2" max="2" width="19" bestFit="1" customWidth="1"/>
    <col min="3" max="3" width="9.54296875" bestFit="1" customWidth="1"/>
  </cols>
  <sheetData>
    <row r="1" spans="1:3">
      <c r="A1" s="8" t="s">
        <v>119</v>
      </c>
      <c r="B1" s="8" t="s">
        <v>120</v>
      </c>
      <c r="C1" s="8" t="s">
        <v>118</v>
      </c>
    </row>
    <row r="2" spans="1:3">
      <c r="A2" s="8" t="s">
        <v>76</v>
      </c>
      <c r="B2" s="8" t="s">
        <v>7</v>
      </c>
      <c r="C2" s="8" t="s">
        <v>12</v>
      </c>
    </row>
    <row r="3" spans="1:3">
      <c r="A3" s="8" t="s">
        <v>77</v>
      </c>
      <c r="B3" s="8" t="s">
        <v>8</v>
      </c>
      <c r="C3" s="8" t="s">
        <v>12</v>
      </c>
    </row>
    <row r="4" spans="1:3">
      <c r="A4" s="8" t="s">
        <v>78</v>
      </c>
      <c r="B4" s="8" t="s">
        <v>9</v>
      </c>
      <c r="C4" s="8" t="s">
        <v>12</v>
      </c>
    </row>
    <row r="5" spans="1:3">
      <c r="A5" s="8" t="s">
        <v>79</v>
      </c>
      <c r="B5" s="8" t="s">
        <v>10</v>
      </c>
      <c r="C5" s="8" t="s">
        <v>12</v>
      </c>
    </row>
    <row r="6" spans="1:3">
      <c r="A6" s="8" t="s">
        <v>80</v>
      </c>
      <c r="B6" s="8" t="s">
        <v>1</v>
      </c>
      <c r="C6" s="8" t="s">
        <v>11</v>
      </c>
    </row>
    <row r="7" spans="1:3">
      <c r="A7" s="8" t="s">
        <v>81</v>
      </c>
      <c r="B7" s="8" t="s">
        <v>5</v>
      </c>
      <c r="C7" s="8" t="s">
        <v>12</v>
      </c>
    </row>
    <row r="8" spans="1:3">
      <c r="A8" s="8" t="s">
        <v>82</v>
      </c>
      <c r="B8" s="8" t="s">
        <v>3</v>
      </c>
      <c r="C8" s="8" t="s">
        <v>12</v>
      </c>
    </row>
    <row r="9" spans="1:3">
      <c r="A9" s="8" t="s">
        <v>83</v>
      </c>
      <c r="B9" s="8" t="s">
        <v>31</v>
      </c>
      <c r="C9" s="8" t="s">
        <v>11</v>
      </c>
    </row>
    <row r="10" spans="1:3">
      <c r="A10" s="8" t="s">
        <v>84</v>
      </c>
      <c r="B10" s="8" t="s">
        <v>4</v>
      </c>
      <c r="C10" s="8" t="s">
        <v>13</v>
      </c>
    </row>
    <row r="11" spans="1:3">
      <c r="A11" s="8" t="s">
        <v>85</v>
      </c>
      <c r="B11" s="8" t="s">
        <v>2</v>
      </c>
      <c r="C11" s="8" t="s">
        <v>12</v>
      </c>
    </row>
    <row r="12" spans="1:3">
      <c r="A12" s="8" t="s">
        <v>86</v>
      </c>
      <c r="B12" s="8" t="s">
        <v>6</v>
      </c>
      <c r="C12" s="8" t="s">
        <v>11</v>
      </c>
    </row>
    <row r="13" spans="1:3">
      <c r="A13" s="8" t="s">
        <v>87</v>
      </c>
      <c r="B13" s="8" t="s">
        <v>53</v>
      </c>
      <c r="C13" s="8" t="s">
        <v>12</v>
      </c>
    </row>
    <row r="14" spans="1:3">
      <c r="A14" s="8" t="s">
        <v>88</v>
      </c>
      <c r="B14" s="8" t="s">
        <v>55</v>
      </c>
      <c r="C14" s="8" t="s">
        <v>12</v>
      </c>
    </row>
    <row r="15" spans="1:3">
      <c r="A15" s="8" t="s">
        <v>77</v>
      </c>
      <c r="B15" s="8" t="s">
        <v>8</v>
      </c>
      <c r="C15" s="8" t="s">
        <v>12</v>
      </c>
    </row>
    <row r="16" spans="1:3">
      <c r="A16" s="8" t="s">
        <v>78</v>
      </c>
      <c r="B16" s="8" t="s">
        <v>9</v>
      </c>
      <c r="C16" s="8" t="s">
        <v>12</v>
      </c>
    </row>
    <row r="17" spans="1:3">
      <c r="A17" s="8" t="s">
        <v>89</v>
      </c>
      <c r="B17" s="8" t="s">
        <v>54</v>
      </c>
      <c r="C17" s="8" t="s">
        <v>12</v>
      </c>
    </row>
    <row r="18" spans="1:3">
      <c r="A18" s="8" t="s">
        <v>90</v>
      </c>
      <c r="B18" s="8" t="s">
        <v>61</v>
      </c>
      <c r="C18" s="8" t="s">
        <v>12</v>
      </c>
    </row>
    <row r="19" spans="1:3">
      <c r="A19" s="8" t="s">
        <v>81</v>
      </c>
      <c r="B19" s="8" t="s">
        <v>5</v>
      </c>
      <c r="C19" s="8" t="s">
        <v>12</v>
      </c>
    </row>
    <row r="20" spans="1:3">
      <c r="A20" s="8" t="s">
        <v>80</v>
      </c>
      <c r="B20" s="8" t="s">
        <v>1</v>
      </c>
      <c r="C20" s="8" t="s">
        <v>11</v>
      </c>
    </row>
    <row r="21" spans="1:3">
      <c r="A21" s="8" t="s">
        <v>46</v>
      </c>
      <c r="B21" s="8" t="s">
        <v>46</v>
      </c>
      <c r="C21" s="8" t="s">
        <v>47</v>
      </c>
    </row>
    <row r="22" spans="1:3">
      <c r="A22" s="8" t="s">
        <v>84</v>
      </c>
      <c r="B22" s="8" t="s">
        <v>4</v>
      </c>
      <c r="C22" s="8" t="s">
        <v>13</v>
      </c>
    </row>
    <row r="23" spans="1:3">
      <c r="A23" s="8" t="s">
        <v>85</v>
      </c>
      <c r="B23" s="8" t="s">
        <v>2</v>
      </c>
      <c r="C23" s="8" t="s">
        <v>12</v>
      </c>
    </row>
    <row r="24" spans="1:3">
      <c r="A24" s="8" t="s">
        <v>83</v>
      </c>
      <c r="B24" s="8" t="s">
        <v>31</v>
      </c>
      <c r="C24" s="8" t="s">
        <v>11</v>
      </c>
    </row>
    <row r="25" spans="1:3">
      <c r="A25" s="8" t="s">
        <v>76</v>
      </c>
      <c r="B25" s="8" t="s">
        <v>7</v>
      </c>
      <c r="C25" s="8" t="s">
        <v>12</v>
      </c>
    </row>
    <row r="26" spans="1:3">
      <c r="A26" s="8" t="s">
        <v>77</v>
      </c>
      <c r="B26" s="8" t="s">
        <v>8</v>
      </c>
      <c r="C26" s="8" t="s">
        <v>12</v>
      </c>
    </row>
    <row r="27" spans="1:3">
      <c r="A27" s="8" t="s">
        <v>79</v>
      </c>
      <c r="B27" s="8" t="s">
        <v>10</v>
      </c>
      <c r="C27" s="8" t="s">
        <v>12</v>
      </c>
    </row>
    <row r="28" spans="1:3">
      <c r="A28" s="8" t="s">
        <v>82</v>
      </c>
      <c r="B28" s="8" t="s">
        <v>3</v>
      </c>
      <c r="C28" s="8" t="s">
        <v>12</v>
      </c>
    </row>
    <row r="29" spans="1:3">
      <c r="A29" s="8" t="s">
        <v>46</v>
      </c>
      <c r="B29" s="8" t="s">
        <v>46</v>
      </c>
      <c r="C29" s="8" t="s">
        <v>47</v>
      </c>
    </row>
    <row r="30" spans="1:3">
      <c r="A30" s="8" t="s">
        <v>81</v>
      </c>
      <c r="B30" s="8" t="s">
        <v>5</v>
      </c>
      <c r="C30" s="8" t="s">
        <v>12</v>
      </c>
    </row>
    <row r="31" spans="1:3">
      <c r="A31" s="8" t="s">
        <v>80</v>
      </c>
      <c r="B31" s="8" t="s">
        <v>1</v>
      </c>
      <c r="C31" s="8" t="s">
        <v>12</v>
      </c>
    </row>
    <row r="32" spans="1:3">
      <c r="A32" s="8" t="s">
        <v>46</v>
      </c>
      <c r="B32" s="8" t="s">
        <v>46</v>
      </c>
      <c r="C32" s="8" t="s">
        <v>47</v>
      </c>
    </row>
    <row r="33" spans="1:3">
      <c r="A33" s="8" t="s">
        <v>84</v>
      </c>
      <c r="B33" s="8" t="s">
        <v>4</v>
      </c>
      <c r="C33" s="8" t="s">
        <v>13</v>
      </c>
    </row>
    <row r="34" spans="1:3">
      <c r="A34" s="8" t="s">
        <v>85</v>
      </c>
      <c r="B34" s="8" t="s">
        <v>2</v>
      </c>
      <c r="C34" s="8" t="s">
        <v>12</v>
      </c>
    </row>
    <row r="35" spans="1:3">
      <c r="A35" s="8" t="s">
        <v>46</v>
      </c>
      <c r="B35" s="8" t="s">
        <v>46</v>
      </c>
      <c r="C35" s="8" t="s">
        <v>47</v>
      </c>
    </row>
    <row r="36" spans="1:3">
      <c r="A36" s="8" t="s">
        <v>76</v>
      </c>
      <c r="B36" s="8" t="s">
        <v>7</v>
      </c>
      <c r="C36" s="8" t="s">
        <v>12</v>
      </c>
    </row>
    <row r="37" spans="1:3">
      <c r="A37" s="8" t="s">
        <v>91</v>
      </c>
      <c r="B37" s="8" t="s">
        <v>67</v>
      </c>
      <c r="C37" s="8" t="s">
        <v>12</v>
      </c>
    </row>
    <row r="38" spans="1:3">
      <c r="A38" s="8" t="s">
        <v>46</v>
      </c>
      <c r="B38" s="8" t="s">
        <v>46</v>
      </c>
      <c r="C38" s="8" t="s">
        <v>47</v>
      </c>
    </row>
    <row r="39" spans="1:3">
      <c r="A39" s="8" t="s">
        <v>82</v>
      </c>
      <c r="B39" s="8" t="s">
        <v>3</v>
      </c>
      <c r="C39" s="8" t="s">
        <v>12</v>
      </c>
    </row>
    <row r="40" spans="1:3">
      <c r="A40" s="8" t="s">
        <v>78</v>
      </c>
      <c r="B40" s="8" t="s">
        <v>9</v>
      </c>
      <c r="C40" s="8" t="s">
        <v>12</v>
      </c>
    </row>
    <row r="41" spans="1:3">
      <c r="A41" s="8" t="s">
        <v>81</v>
      </c>
      <c r="B41" s="8" t="s">
        <v>5</v>
      </c>
      <c r="C41" s="8" t="s">
        <v>12</v>
      </c>
    </row>
    <row r="42" spans="1:3">
      <c r="A42" s="8" t="s">
        <v>80</v>
      </c>
      <c r="B42" s="8" t="s">
        <v>1</v>
      </c>
      <c r="C42" s="8" t="s">
        <v>11</v>
      </c>
    </row>
    <row r="43" spans="1:3">
      <c r="A43" s="8" t="s">
        <v>83</v>
      </c>
      <c r="B43" s="8" t="s">
        <v>31</v>
      </c>
      <c r="C43" s="8" t="s">
        <v>11</v>
      </c>
    </row>
    <row r="44" spans="1:3">
      <c r="A44" s="8" t="s">
        <v>84</v>
      </c>
      <c r="B44" s="8" t="s">
        <v>4</v>
      </c>
      <c r="C44" s="8" t="s">
        <v>13</v>
      </c>
    </row>
    <row r="45" spans="1:3">
      <c r="A45" s="8" t="s">
        <v>85</v>
      </c>
      <c r="B45" s="8" t="s">
        <v>2</v>
      </c>
      <c r="C45" s="8" t="s">
        <v>12</v>
      </c>
    </row>
    <row r="46" spans="1:3">
      <c r="A46" s="8" t="s">
        <v>92</v>
      </c>
      <c r="B46" s="8" t="s">
        <v>71</v>
      </c>
      <c r="C46" s="8" t="s">
        <v>11</v>
      </c>
    </row>
    <row r="47" spans="1:3">
      <c r="A47" s="8" t="s">
        <v>76</v>
      </c>
      <c r="B47" s="8" t="s">
        <v>7</v>
      </c>
      <c r="C47" s="8" t="s">
        <v>12</v>
      </c>
    </row>
    <row r="48" spans="1:3">
      <c r="A48" s="8" t="s">
        <v>77</v>
      </c>
      <c r="B48" s="8" t="s">
        <v>8</v>
      </c>
      <c r="C48" s="8" t="s">
        <v>12</v>
      </c>
    </row>
    <row r="49" spans="1:3">
      <c r="A49" s="8" t="s">
        <v>79</v>
      </c>
      <c r="B49" s="8" t="s">
        <v>10</v>
      </c>
      <c r="C49" s="8" t="s">
        <v>12</v>
      </c>
    </row>
    <row r="50" spans="1:3">
      <c r="A50" s="8" t="s">
        <v>121</v>
      </c>
      <c r="B50" s="8" t="s">
        <v>73</v>
      </c>
      <c r="C50" s="8" t="s">
        <v>122</v>
      </c>
    </row>
    <row r="51" spans="1:3">
      <c r="A51" s="8" t="s">
        <v>82</v>
      </c>
      <c r="B51" s="8" t="s">
        <v>3</v>
      </c>
      <c r="C51" s="8" t="s">
        <v>12</v>
      </c>
    </row>
    <row r="52" spans="1:3">
      <c r="A52" s="8" t="s">
        <v>78</v>
      </c>
      <c r="B52" s="8" t="s">
        <v>9</v>
      </c>
      <c r="C52" s="8" t="s">
        <v>12</v>
      </c>
    </row>
    <row r="53" spans="1:3">
      <c r="A53" s="8" t="s">
        <v>81</v>
      </c>
      <c r="B53" s="8" t="s">
        <v>5</v>
      </c>
      <c r="C53" s="8" t="s">
        <v>12</v>
      </c>
    </row>
    <row r="54" spans="1:3">
      <c r="A54" s="8" t="s">
        <v>80</v>
      </c>
      <c r="B54" s="8" t="s">
        <v>1</v>
      </c>
      <c r="C54" s="8" t="s">
        <v>11</v>
      </c>
    </row>
    <row r="55" spans="1:3">
      <c r="A55" s="8" t="s">
        <v>83</v>
      </c>
      <c r="B55" s="8" t="s">
        <v>31</v>
      </c>
      <c r="C55" s="8" t="s">
        <v>11</v>
      </c>
    </row>
    <row r="56" spans="1:3">
      <c r="A56" s="8" t="s">
        <v>84</v>
      </c>
      <c r="B56" s="8" t="s">
        <v>4</v>
      </c>
      <c r="C56" s="8" t="s">
        <v>13</v>
      </c>
    </row>
    <row r="57" spans="1:3">
      <c r="A57" s="8" t="s">
        <v>85</v>
      </c>
      <c r="B57" s="8" t="s">
        <v>2</v>
      </c>
      <c r="C57" s="8" t="s">
        <v>12</v>
      </c>
    </row>
    <row r="58" spans="1:3">
      <c r="A58" s="8" t="s">
        <v>93</v>
      </c>
      <c r="B58" s="8" t="s">
        <v>75</v>
      </c>
      <c r="C58" s="8" t="s">
        <v>11</v>
      </c>
    </row>
    <row r="59" spans="1:3">
      <c r="A59" s="8" t="s">
        <v>76</v>
      </c>
      <c r="B59" s="8" t="s">
        <v>7</v>
      </c>
      <c r="C59" s="8" t="s">
        <v>12</v>
      </c>
    </row>
    <row r="60" spans="1:3">
      <c r="A60" s="8" t="s">
        <v>77</v>
      </c>
      <c r="B60" s="8" t="s">
        <v>8</v>
      </c>
      <c r="C60" s="8" t="s">
        <v>12</v>
      </c>
    </row>
    <row r="61" spans="1:3">
      <c r="A61" s="8" t="s">
        <v>79</v>
      </c>
      <c r="B61" s="8" t="s">
        <v>10</v>
      </c>
      <c r="C61" s="8" t="s">
        <v>12</v>
      </c>
    </row>
    <row r="62" spans="1:3">
      <c r="A62" s="8" t="s">
        <v>82</v>
      </c>
      <c r="B62" s="8" t="s">
        <v>3</v>
      </c>
      <c r="C62" s="8" t="s">
        <v>12</v>
      </c>
    </row>
    <row r="63" spans="1:3">
      <c r="A63" s="8" t="s">
        <v>78</v>
      </c>
      <c r="B63" s="8" t="s">
        <v>9</v>
      </c>
      <c r="C63" s="8" t="s">
        <v>12</v>
      </c>
    </row>
    <row r="64" spans="1:3">
      <c r="A64" s="8" t="s">
        <v>81</v>
      </c>
      <c r="B64" s="8" t="s">
        <v>5</v>
      </c>
      <c r="C64" s="8" t="s">
        <v>12</v>
      </c>
    </row>
    <row r="65" spans="1:3">
      <c r="A65" s="8" t="s">
        <v>94</v>
      </c>
      <c r="B65" s="8" t="s">
        <v>51</v>
      </c>
      <c r="C65" s="8" t="s">
        <v>49</v>
      </c>
    </row>
    <row r="66" spans="1:3">
      <c r="A66" s="8" t="s">
        <v>95</v>
      </c>
      <c r="B66" s="8" t="s">
        <v>27</v>
      </c>
      <c r="C66" s="8" t="s">
        <v>45</v>
      </c>
    </row>
    <row r="67" spans="1:3">
      <c r="A67" s="8" t="s">
        <v>96</v>
      </c>
      <c r="B67" s="8" t="s">
        <v>29</v>
      </c>
      <c r="C67" s="8" t="s">
        <v>11</v>
      </c>
    </row>
    <row r="68" spans="1:3">
      <c r="A68" s="8" t="s">
        <v>97</v>
      </c>
      <c r="B68" s="8" t="s">
        <v>28</v>
      </c>
      <c r="C68" s="8" t="s">
        <v>49</v>
      </c>
    </row>
    <row r="69" spans="1:3">
      <c r="A69" s="8" t="s">
        <v>98</v>
      </c>
      <c r="B69" s="8" t="s">
        <v>43</v>
      </c>
      <c r="C69" s="8" t="s">
        <v>11</v>
      </c>
    </row>
    <row r="70" spans="1:3">
      <c r="A70" s="8" t="s">
        <v>99</v>
      </c>
      <c r="B70" s="8" t="s">
        <v>34</v>
      </c>
      <c r="C70" s="8" t="s">
        <v>35</v>
      </c>
    </row>
    <row r="71" spans="1:3">
      <c r="A71" s="8" t="s">
        <v>100</v>
      </c>
      <c r="B71" s="8" t="s">
        <v>44</v>
      </c>
      <c r="C71" s="8" t="s">
        <v>11</v>
      </c>
    </row>
    <row r="72" spans="1:3">
      <c r="A72" s="8" t="s">
        <v>101</v>
      </c>
      <c r="B72" s="8" t="s">
        <v>56</v>
      </c>
      <c r="C72" s="8" t="s">
        <v>45</v>
      </c>
    </row>
    <row r="73" spans="1:3">
      <c r="A73" s="8" t="s">
        <v>102</v>
      </c>
      <c r="B73" s="8" t="s">
        <v>57</v>
      </c>
      <c r="C73" s="8" t="s">
        <v>45</v>
      </c>
    </row>
    <row r="74" spans="1:3">
      <c r="A74" s="8" t="s">
        <v>103</v>
      </c>
      <c r="B74" s="8" t="s">
        <v>32</v>
      </c>
      <c r="C74" s="8" t="s">
        <v>45</v>
      </c>
    </row>
    <row r="75" spans="1:3">
      <c r="A75" s="8" t="s">
        <v>46</v>
      </c>
      <c r="B75" s="8" t="s">
        <v>46</v>
      </c>
      <c r="C75" s="8" t="s">
        <v>47</v>
      </c>
    </row>
    <row r="76" spans="1:3">
      <c r="A76" s="8" t="s">
        <v>104</v>
      </c>
      <c r="B76" s="8" t="s">
        <v>30</v>
      </c>
      <c r="C76" s="8" t="s">
        <v>45</v>
      </c>
    </row>
    <row r="77" spans="1:3">
      <c r="A77" s="8" t="s">
        <v>105</v>
      </c>
      <c r="B77" s="8" t="s">
        <v>50</v>
      </c>
      <c r="C77" s="8" t="s">
        <v>45</v>
      </c>
    </row>
    <row r="78" spans="1:3">
      <c r="A78" s="8" t="s">
        <v>94</v>
      </c>
      <c r="B78" s="8" t="s">
        <v>51</v>
      </c>
      <c r="C78" s="8" t="s">
        <v>45</v>
      </c>
    </row>
    <row r="79" spans="1:3">
      <c r="A79" s="8" t="s">
        <v>106</v>
      </c>
      <c r="B79" s="8" t="s">
        <v>58</v>
      </c>
      <c r="C79" s="8" t="s">
        <v>45</v>
      </c>
    </row>
    <row r="80" spans="1:3">
      <c r="A80" s="8" t="s">
        <v>96</v>
      </c>
      <c r="B80" s="8" t="s">
        <v>29</v>
      </c>
      <c r="C80" s="8" t="s">
        <v>11</v>
      </c>
    </row>
    <row r="81" spans="1:3">
      <c r="A81" s="8" t="s">
        <v>107</v>
      </c>
      <c r="B81" s="8" t="s">
        <v>59</v>
      </c>
      <c r="C81" s="8" t="s">
        <v>48</v>
      </c>
    </row>
    <row r="82" spans="1:3">
      <c r="A82" s="8" t="s">
        <v>46</v>
      </c>
      <c r="B82" s="8" t="s">
        <v>46</v>
      </c>
      <c r="C82" s="8" t="s">
        <v>47</v>
      </c>
    </row>
    <row r="83" spans="1:3">
      <c r="A83" s="8" t="s">
        <v>108</v>
      </c>
      <c r="B83" s="8" t="s">
        <v>60</v>
      </c>
      <c r="C83" s="8" t="s">
        <v>45</v>
      </c>
    </row>
    <row r="84" spans="1:3">
      <c r="A84" s="8" t="s">
        <v>100</v>
      </c>
      <c r="B84" s="8" t="s">
        <v>44</v>
      </c>
      <c r="C84" s="8" t="s">
        <v>11</v>
      </c>
    </row>
    <row r="85" spans="1:3">
      <c r="A85" s="8" t="s">
        <v>109</v>
      </c>
      <c r="B85" s="8" t="s">
        <v>52</v>
      </c>
      <c r="C85" s="8" t="s">
        <v>45</v>
      </c>
    </row>
    <row r="86" spans="1:3">
      <c r="A86" s="8" t="s">
        <v>110</v>
      </c>
      <c r="B86" s="8" t="s">
        <v>62</v>
      </c>
      <c r="C86" s="8" t="s">
        <v>35</v>
      </c>
    </row>
    <row r="87" spans="1:3">
      <c r="A87" s="8" t="s">
        <v>103</v>
      </c>
      <c r="B87" s="8" t="s">
        <v>32</v>
      </c>
      <c r="C87" s="8" t="s">
        <v>35</v>
      </c>
    </row>
    <row r="88" spans="1:3">
      <c r="A88" s="8" t="s">
        <v>104</v>
      </c>
      <c r="B88" s="8" t="s">
        <v>30</v>
      </c>
      <c r="C88" s="8" t="s">
        <v>35</v>
      </c>
    </row>
    <row r="89" spans="1:3">
      <c r="A89" s="8" t="s">
        <v>105</v>
      </c>
      <c r="B89" s="8" t="s">
        <v>50</v>
      </c>
      <c r="C89" s="8" t="s">
        <v>35</v>
      </c>
    </row>
    <row r="90" spans="1:3">
      <c r="A90" s="8" t="s">
        <v>46</v>
      </c>
      <c r="B90" s="8" t="s">
        <v>46</v>
      </c>
      <c r="C90" s="8" t="s">
        <v>47</v>
      </c>
    </row>
    <row r="91" spans="1:3">
      <c r="A91" s="8" t="s">
        <v>111</v>
      </c>
      <c r="B91" s="8" t="s">
        <v>64</v>
      </c>
      <c r="C91" s="8" t="s">
        <v>35</v>
      </c>
    </row>
    <row r="92" spans="1:3">
      <c r="A92" s="8" t="s">
        <v>112</v>
      </c>
      <c r="B92" s="8" t="s">
        <v>65</v>
      </c>
      <c r="C92" s="8" t="s">
        <v>11</v>
      </c>
    </row>
    <row r="93" spans="1:3">
      <c r="A93" s="8" t="s">
        <v>46</v>
      </c>
      <c r="B93" s="8" t="s">
        <v>46</v>
      </c>
      <c r="C93" s="8" t="s">
        <v>47</v>
      </c>
    </row>
    <row r="94" spans="1:3">
      <c r="A94" s="8" t="s">
        <v>97</v>
      </c>
      <c r="B94" s="8" t="s">
        <v>28</v>
      </c>
      <c r="C94" s="8" t="s">
        <v>35</v>
      </c>
    </row>
    <row r="95" spans="1:3">
      <c r="A95" s="8" t="s">
        <v>113</v>
      </c>
      <c r="B95" s="8" t="s">
        <v>33</v>
      </c>
      <c r="C95" s="8" t="s">
        <v>45</v>
      </c>
    </row>
    <row r="96" spans="1:3">
      <c r="A96" s="8" t="s">
        <v>46</v>
      </c>
      <c r="B96" s="8" t="s">
        <v>46</v>
      </c>
      <c r="C96" s="8" t="s">
        <v>47</v>
      </c>
    </row>
    <row r="97" spans="1:3">
      <c r="A97" s="8" t="s">
        <v>109</v>
      </c>
      <c r="B97" s="8" t="s">
        <v>52</v>
      </c>
      <c r="C97" s="8" t="s">
        <v>45</v>
      </c>
    </row>
    <row r="98" spans="1:3">
      <c r="A98" s="8" t="s">
        <v>110</v>
      </c>
      <c r="B98" s="8" t="s">
        <v>62</v>
      </c>
      <c r="C98" s="8" t="s">
        <v>35</v>
      </c>
    </row>
    <row r="99" spans="1:3">
      <c r="A99" s="8" t="s">
        <v>99</v>
      </c>
      <c r="B99" s="8" t="s">
        <v>34</v>
      </c>
      <c r="C99" s="8" t="s">
        <v>35</v>
      </c>
    </row>
    <row r="100" spans="1:3">
      <c r="A100" s="8" t="s">
        <v>114</v>
      </c>
      <c r="B100" s="8" t="s">
        <v>69</v>
      </c>
      <c r="C100" s="8" t="s">
        <v>35</v>
      </c>
    </row>
    <row r="101" spans="1:3">
      <c r="A101" s="8" t="s">
        <v>105</v>
      </c>
      <c r="B101" s="8" t="s">
        <v>50</v>
      </c>
      <c r="C101" s="8" t="s">
        <v>35</v>
      </c>
    </row>
    <row r="102" spans="1:3">
      <c r="A102" s="8" t="s">
        <v>100</v>
      </c>
      <c r="B102" s="8" t="s">
        <v>44</v>
      </c>
      <c r="C102" s="8" t="s">
        <v>11</v>
      </c>
    </row>
    <row r="103" spans="1:3">
      <c r="A103" s="8" t="s">
        <v>111</v>
      </c>
      <c r="B103" s="8" t="s">
        <v>64</v>
      </c>
      <c r="C103" s="8" t="s">
        <v>35</v>
      </c>
    </row>
    <row r="104" spans="1:3">
      <c r="A104" s="8" t="s">
        <v>115</v>
      </c>
      <c r="B104" s="8" t="s">
        <v>70</v>
      </c>
      <c r="C104" s="8" t="s">
        <v>11</v>
      </c>
    </row>
    <row r="105" spans="1:3">
      <c r="A105" s="8" t="s">
        <v>112</v>
      </c>
      <c r="B105" s="8" t="s">
        <v>65</v>
      </c>
      <c r="C105" s="8" t="s">
        <v>11</v>
      </c>
    </row>
    <row r="106" spans="1:3">
      <c r="A106" s="8" t="s">
        <v>97</v>
      </c>
      <c r="B106" s="8" t="s">
        <v>28</v>
      </c>
      <c r="C106" s="8" t="s">
        <v>35</v>
      </c>
    </row>
    <row r="107" spans="1:3">
      <c r="A107" s="8" t="s">
        <v>116</v>
      </c>
      <c r="B107" s="8" t="s">
        <v>72</v>
      </c>
      <c r="C107" s="8" t="s">
        <v>11</v>
      </c>
    </row>
    <row r="108" spans="1:3">
      <c r="A108" s="8" t="s">
        <v>113</v>
      </c>
      <c r="B108" s="8" t="s">
        <v>33</v>
      </c>
      <c r="C108" s="8" t="s">
        <v>45</v>
      </c>
    </row>
    <row r="109" spans="1:3">
      <c r="A109" s="8" t="s">
        <v>109</v>
      </c>
      <c r="B109" s="8" t="s">
        <v>52</v>
      </c>
      <c r="C109" s="8" t="s">
        <v>45</v>
      </c>
    </row>
    <row r="110" spans="1:3">
      <c r="A110" s="8" t="s">
        <v>110</v>
      </c>
      <c r="B110" s="8" t="s">
        <v>62</v>
      </c>
      <c r="C110" s="8" t="s">
        <v>35</v>
      </c>
    </row>
    <row r="111" spans="1:3">
      <c r="A111" s="8" t="s">
        <v>121</v>
      </c>
      <c r="B111" s="8" t="s">
        <v>73</v>
      </c>
      <c r="C111" s="8" t="s">
        <v>122</v>
      </c>
    </row>
    <row r="112" spans="1:3">
      <c r="A112" s="8" t="s">
        <v>99</v>
      </c>
      <c r="B112" s="8" t="s">
        <v>34</v>
      </c>
      <c r="C112" s="8" t="s">
        <v>45</v>
      </c>
    </row>
    <row r="113" spans="1:3">
      <c r="A113" s="8" t="s">
        <v>114</v>
      </c>
      <c r="B113" s="8" t="s">
        <v>69</v>
      </c>
      <c r="C113" s="8" t="s">
        <v>45</v>
      </c>
    </row>
    <row r="114" spans="1:3">
      <c r="A114" s="8" t="s">
        <v>105</v>
      </c>
      <c r="B114" s="8" t="s">
        <v>50</v>
      </c>
      <c r="C114" s="8" t="s">
        <v>45</v>
      </c>
    </row>
    <row r="115" spans="1:3">
      <c r="A115" s="8" t="s">
        <v>100</v>
      </c>
      <c r="B115" s="8" t="s">
        <v>44</v>
      </c>
      <c r="C115" s="8" t="s">
        <v>45</v>
      </c>
    </row>
    <row r="116" spans="1:3">
      <c r="A116" s="8" t="s">
        <v>117</v>
      </c>
      <c r="B116" s="8" t="s">
        <v>74</v>
      </c>
      <c r="C116" s="8" t="s">
        <v>45</v>
      </c>
    </row>
    <row r="117" spans="1:3">
      <c r="A117" s="8" t="s">
        <v>111</v>
      </c>
      <c r="B117" s="8" t="s">
        <v>64</v>
      </c>
      <c r="C117" s="8" t="s">
        <v>45</v>
      </c>
    </row>
    <row r="118" spans="1:3">
      <c r="A118" s="8" t="s">
        <v>112</v>
      </c>
      <c r="B118" s="8" t="s">
        <v>65</v>
      </c>
      <c r="C118" s="8" t="s">
        <v>11</v>
      </c>
    </row>
    <row r="119" spans="1:3">
      <c r="A119" s="8" t="s">
        <v>97</v>
      </c>
      <c r="B119" s="8" t="s">
        <v>28</v>
      </c>
      <c r="C119" s="8" t="s">
        <v>35</v>
      </c>
    </row>
    <row r="120" spans="1:3">
      <c r="A120" s="8" t="s">
        <v>116</v>
      </c>
      <c r="B120" s="8" t="s">
        <v>72</v>
      </c>
      <c r="C120" s="8" t="s">
        <v>11</v>
      </c>
    </row>
    <row r="121" spans="1:3">
      <c r="A121" s="8" t="s">
        <v>113</v>
      </c>
      <c r="B121" s="8" t="s">
        <v>33</v>
      </c>
      <c r="C121" s="8" t="s">
        <v>45</v>
      </c>
    </row>
    <row r="122" spans="1:3">
      <c r="A122" s="8" t="s">
        <v>109</v>
      </c>
      <c r="B122" s="8" t="s">
        <v>52</v>
      </c>
      <c r="C122" s="8" t="s">
        <v>45</v>
      </c>
    </row>
    <row r="123" spans="1:3">
      <c r="A123" s="8" t="s">
        <v>110</v>
      </c>
      <c r="B123" s="8" t="s">
        <v>62</v>
      </c>
      <c r="C123" s="8" t="s">
        <v>45</v>
      </c>
    </row>
    <row r="124" spans="1:3">
      <c r="A124" s="8" t="s">
        <v>104</v>
      </c>
      <c r="B124" s="8" t="s">
        <v>30</v>
      </c>
      <c r="C124" s="8" t="s">
        <v>45</v>
      </c>
    </row>
    <row r="125" spans="1:3">
      <c r="A125" s="8" t="s">
        <v>114</v>
      </c>
      <c r="B125" s="8" t="s">
        <v>69</v>
      </c>
      <c r="C125" s="8" t="s">
        <v>49</v>
      </c>
    </row>
    <row r="126" spans="1:3">
      <c r="A126" s="8" t="s">
        <v>105</v>
      </c>
      <c r="B126" s="8" t="s">
        <v>50</v>
      </c>
      <c r="C126" s="8" t="s">
        <v>49</v>
      </c>
    </row>
    <row r="127" spans="1:3">
      <c r="A127" s="8" t="s">
        <v>126</v>
      </c>
      <c r="B127" s="8" t="s">
        <v>127</v>
      </c>
      <c r="C127" s="8" t="s">
        <v>11</v>
      </c>
    </row>
    <row r="128" spans="1:3">
      <c r="A128" s="8" t="s">
        <v>129</v>
      </c>
      <c r="B128" s="8" t="s">
        <v>130</v>
      </c>
      <c r="C128" s="8" t="s">
        <v>11</v>
      </c>
    </row>
    <row r="129" spans="1:3">
      <c r="A129" s="4" t="s">
        <v>132</v>
      </c>
      <c r="B129" s="4" t="s">
        <v>131</v>
      </c>
      <c r="C129" s="8" t="s">
        <v>12</v>
      </c>
    </row>
    <row r="130" spans="1:3">
      <c r="A130" s="8" t="s">
        <v>133</v>
      </c>
      <c r="B130" s="4" t="s">
        <v>134</v>
      </c>
      <c r="C130" s="8" t="s">
        <v>49</v>
      </c>
    </row>
    <row r="131" spans="1:3">
      <c r="A131" s="4" t="s">
        <v>188</v>
      </c>
      <c r="B131" s="24" t="s">
        <v>189</v>
      </c>
      <c r="C131" s="25" t="s">
        <v>35</v>
      </c>
    </row>
    <row r="132" spans="1:3">
      <c r="A132" s="8" t="s">
        <v>200</v>
      </c>
      <c r="B132" s="24" t="s">
        <v>201</v>
      </c>
      <c r="C132" s="2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2024</vt:lpstr>
      <vt:lpstr>RefNaves</vt:lpstr>
    </vt:vector>
  </TitlesOfParts>
  <Company>ONE LINE</Company>
  <LinksUpToDate>false</LinksUpToDate>
  <SharedDoc>false</SharedDoc>
  <HyperlinkBase>https://sites.google.com/one-line.com/one-chile/pagina-principal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ITINERARIO EXPO</dc:title>
  <dc:subject>ITINERARIO EXPO</dc:subject>
  <dc:creator>marco.aguero@one-line.com;Marco AGUERO</dc:creator>
  <cp:lastModifiedBy>Juan Carlos Maynou</cp:lastModifiedBy>
  <cp:lastPrinted>2021-01-05T13:54:56Z</cp:lastPrinted>
  <dcterms:created xsi:type="dcterms:W3CDTF">2019-05-16T15:17:37Z</dcterms:created>
  <dcterms:modified xsi:type="dcterms:W3CDTF">2024-04-16T21:09:56Z</dcterms:modified>
</cp:coreProperties>
</file>